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arr_mic\Desktop\BANF Unterlagen #10045857\"/>
    </mc:Choice>
  </mc:AlternateContent>
  <xr:revisionPtr revIDLastSave="0" documentId="13_ncr:1_{83D7E513-0DAB-4D5C-B205-91C179B110F7}" xr6:coauthVersionLast="47" xr6:coauthVersionMax="47" xr10:uidLastSave="{00000000-0000-0000-0000-000000000000}"/>
  <bookViews>
    <workbookView xWindow="-108" yWindow="-108" windowWidth="23256" windowHeight="12456" tabRatio="822" xr2:uid="{00000000-000D-0000-FFFF-FFFF00000000}"/>
  </bookViews>
  <sheets>
    <sheet name="Zusammenfassung" sheetId="151" r:id="rId1"/>
    <sheet name="Los 1.1 UR" sheetId="163" r:id="rId2"/>
    <sheet name="Los 1.2 SD" sheetId="143" r:id="rId3"/>
    <sheet name="Los 1.3 GV" sheetId="146" r:id="rId4"/>
    <sheet name="Los 1.4 SR" sheetId="144" r:id="rId5"/>
    <sheet name="Los 1.5 SF" sheetId="164" r:id="rId6"/>
    <sheet name="Los 2.1 GlR" sheetId="150" r:id="rId7"/>
  </sheets>
  <externalReferences>
    <externalReference r:id="rId8"/>
  </externalReferences>
  <definedNames>
    <definedName name="_xlnm._FilterDatabase" localSheetId="1" hidden="1">'Los 1.1 UR'!$A$9:$R$286</definedName>
    <definedName name="_xlnm._FilterDatabase" localSheetId="5" hidden="1">'Los 1.5 SF'!$A$18:$J$22</definedName>
    <definedName name="_xlnm._FilterDatabase" localSheetId="6" hidden="1">'Los 2.1 GlR'!$A$8:$Q$8</definedName>
    <definedName name="Aufschlag">'[1]R+I'!$H$19</definedName>
    <definedName name="DATE">'[1]Los 2 UR'!$F$2</definedName>
    <definedName name="DATUM">'Los 1.1 UR'!$G$2</definedName>
    <definedName name="KUNDE">'[1]Los 2 UR'!$B$2</definedName>
    <definedName name="SVS_GLR_2" localSheetId="6">'Los 2.1 GlR'!$L$6</definedName>
    <definedName name="SVS_UR_1_1" localSheetId="1">'Los 1.1 UR'!$M$7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2" i="163" l="1"/>
  <c r="O262" i="163" s="1"/>
  <c r="R262" i="163" s="1"/>
  <c r="O212" i="163"/>
  <c r="R212" i="163" s="1"/>
  <c r="N212" i="163"/>
  <c r="O211" i="163"/>
  <c r="N162" i="163"/>
  <c r="O162" i="163" s="1"/>
  <c r="R162" i="163" s="1"/>
  <c r="N163" i="163"/>
  <c r="N116" i="163"/>
  <c r="O116" i="163" s="1"/>
  <c r="R116" i="163" s="1"/>
  <c r="N76" i="163"/>
  <c r="O76" i="163" s="1"/>
  <c r="R76" i="163" s="1"/>
  <c r="N25" i="163"/>
  <c r="O25" i="163" s="1"/>
  <c r="R25" i="163" s="1"/>
  <c r="I21" i="164"/>
  <c r="J21" i="164" s="1"/>
  <c r="I20" i="164"/>
  <c r="B4" i="164"/>
  <c r="J20" i="164"/>
  <c r="C32" i="151" a="1"/>
  <c r="C35" i="151" a="1"/>
  <c r="G1" i="164" l="1"/>
  <c r="Q262" i="163"/>
  <c r="P262" i="163"/>
  <c r="Q212" i="163"/>
  <c r="P212" i="163"/>
  <c r="Q162" i="163"/>
  <c r="P162" i="163"/>
  <c r="Q116" i="163"/>
  <c r="P116" i="163"/>
  <c r="Q76" i="163"/>
  <c r="P76" i="163"/>
  <c r="Q25" i="163"/>
  <c r="P25" i="163"/>
  <c r="C35" i="151"/>
  <c r="C32" i="151"/>
  <c r="J22" i="164"/>
  <c r="J2" i="164" s="1"/>
  <c r="I17" i="146"/>
  <c r="I28" i="146"/>
  <c r="N14" i="163"/>
  <c r="N15" i="163"/>
  <c r="N16" i="163"/>
  <c r="N17" i="163"/>
  <c r="N18" i="163"/>
  <c r="N19" i="163"/>
  <c r="N20" i="163"/>
  <c r="N21" i="163"/>
  <c r="N22" i="163"/>
  <c r="N23" i="163"/>
  <c r="N24" i="163"/>
  <c r="N26" i="163"/>
  <c r="N27" i="163"/>
  <c r="N28" i="163"/>
  <c r="N29" i="163"/>
  <c r="N30" i="163"/>
  <c r="O30" i="163" s="1"/>
  <c r="R30" i="163" s="1"/>
  <c r="N31" i="163"/>
  <c r="N32" i="163"/>
  <c r="N33" i="163"/>
  <c r="N34" i="163"/>
  <c r="N35" i="163"/>
  <c r="N36" i="163"/>
  <c r="N37" i="163"/>
  <c r="N38" i="163"/>
  <c r="N39" i="163"/>
  <c r="N40" i="163"/>
  <c r="N41" i="163"/>
  <c r="N42" i="163"/>
  <c r="N43" i="163"/>
  <c r="N44" i="163"/>
  <c r="N45" i="163"/>
  <c r="N46" i="163"/>
  <c r="N47" i="163"/>
  <c r="N50" i="163"/>
  <c r="N51" i="163"/>
  <c r="N52" i="163"/>
  <c r="N53" i="163"/>
  <c r="N54" i="163"/>
  <c r="N56" i="163"/>
  <c r="N57" i="163"/>
  <c r="N58" i="163"/>
  <c r="N59" i="163"/>
  <c r="N60" i="163"/>
  <c r="N61" i="163"/>
  <c r="N62" i="163"/>
  <c r="N63" i="163"/>
  <c r="N64" i="163"/>
  <c r="N65" i="163"/>
  <c r="N66" i="163"/>
  <c r="N67" i="163"/>
  <c r="N68" i="163"/>
  <c r="N69" i="163"/>
  <c r="N70" i="163"/>
  <c r="N71" i="163"/>
  <c r="N72" i="163"/>
  <c r="N73" i="163"/>
  <c r="N74" i="163"/>
  <c r="N75" i="163"/>
  <c r="N77" i="163"/>
  <c r="N78" i="163"/>
  <c r="N79" i="163"/>
  <c r="N80" i="163"/>
  <c r="N81" i="163"/>
  <c r="N82" i="163"/>
  <c r="N83" i="163"/>
  <c r="N84" i="163"/>
  <c r="N85" i="163"/>
  <c r="N86" i="163"/>
  <c r="N87" i="163"/>
  <c r="N88" i="163"/>
  <c r="N89" i="163"/>
  <c r="N90" i="163"/>
  <c r="N91" i="163"/>
  <c r="N92" i="163"/>
  <c r="N96" i="163"/>
  <c r="N97" i="163"/>
  <c r="N98" i="163"/>
  <c r="N99" i="163"/>
  <c r="N100" i="163"/>
  <c r="N101" i="163"/>
  <c r="N102" i="163"/>
  <c r="N103" i="163"/>
  <c r="N104" i="163"/>
  <c r="N105" i="163"/>
  <c r="N106" i="163"/>
  <c r="N107" i="163"/>
  <c r="N108" i="163"/>
  <c r="N109" i="163"/>
  <c r="N110" i="163"/>
  <c r="N111" i="163"/>
  <c r="N112" i="163"/>
  <c r="N113" i="163"/>
  <c r="N114" i="163"/>
  <c r="N115" i="163"/>
  <c r="N117" i="163"/>
  <c r="N118" i="163"/>
  <c r="N119" i="163"/>
  <c r="N120" i="163"/>
  <c r="N121" i="163"/>
  <c r="N122" i="163"/>
  <c r="N123" i="163"/>
  <c r="N124" i="163"/>
  <c r="N125" i="163"/>
  <c r="N126" i="163"/>
  <c r="N127" i="163"/>
  <c r="N128" i="163"/>
  <c r="N129" i="163"/>
  <c r="N130" i="163"/>
  <c r="N131" i="163"/>
  <c r="N132" i="163"/>
  <c r="N136" i="163"/>
  <c r="N137" i="163"/>
  <c r="N139" i="163"/>
  <c r="N140" i="163"/>
  <c r="N141" i="163"/>
  <c r="N143" i="163"/>
  <c r="N144" i="163"/>
  <c r="N145" i="163"/>
  <c r="N146" i="163"/>
  <c r="N147" i="163"/>
  <c r="N148" i="163"/>
  <c r="N149" i="163"/>
  <c r="N150" i="163"/>
  <c r="N151" i="163"/>
  <c r="N152" i="163"/>
  <c r="N153" i="163"/>
  <c r="N154" i="163"/>
  <c r="N155" i="163"/>
  <c r="N156" i="163"/>
  <c r="N157" i="163"/>
  <c r="N158" i="163"/>
  <c r="N159" i="163"/>
  <c r="N160" i="163"/>
  <c r="N161" i="163"/>
  <c r="N164" i="163"/>
  <c r="N165" i="163"/>
  <c r="N166" i="163"/>
  <c r="N167" i="163"/>
  <c r="N168" i="163"/>
  <c r="N169" i="163"/>
  <c r="N170" i="163"/>
  <c r="N171" i="163"/>
  <c r="N172" i="163"/>
  <c r="N173" i="163"/>
  <c r="N174" i="163"/>
  <c r="N175" i="163"/>
  <c r="N176" i="163"/>
  <c r="N177" i="163"/>
  <c r="N178" i="163"/>
  <c r="N181" i="163"/>
  <c r="N182" i="163"/>
  <c r="N183" i="163"/>
  <c r="N184" i="163"/>
  <c r="N185" i="163"/>
  <c r="N186" i="163"/>
  <c r="N187" i="163"/>
  <c r="N188" i="163"/>
  <c r="N189" i="163"/>
  <c r="N190" i="163"/>
  <c r="N191" i="163"/>
  <c r="N192" i="163"/>
  <c r="N193" i="163"/>
  <c r="N194" i="163"/>
  <c r="N195" i="163"/>
  <c r="N196" i="163"/>
  <c r="N197" i="163"/>
  <c r="N198" i="163"/>
  <c r="N199" i="163"/>
  <c r="N200" i="163"/>
  <c r="N201" i="163"/>
  <c r="N202" i="163"/>
  <c r="N203" i="163"/>
  <c r="N204" i="163"/>
  <c r="N205" i="163"/>
  <c r="N206" i="163"/>
  <c r="N207" i="163"/>
  <c r="N208" i="163"/>
  <c r="N209" i="163"/>
  <c r="N210" i="163"/>
  <c r="N211" i="163"/>
  <c r="N213" i="163"/>
  <c r="N214" i="163"/>
  <c r="N215" i="163"/>
  <c r="N216" i="163"/>
  <c r="N217" i="163"/>
  <c r="N218" i="163"/>
  <c r="N219" i="163"/>
  <c r="N220" i="163"/>
  <c r="N221" i="163"/>
  <c r="N222" i="163"/>
  <c r="N223" i="163"/>
  <c r="N224" i="163"/>
  <c r="N225" i="163"/>
  <c r="N226" i="163"/>
  <c r="N227" i="163"/>
  <c r="N228" i="163"/>
  <c r="N229" i="163"/>
  <c r="N230" i="163"/>
  <c r="N231" i="163"/>
  <c r="N234" i="163"/>
  <c r="N235" i="163"/>
  <c r="N236" i="163"/>
  <c r="N237" i="163"/>
  <c r="N238" i="163"/>
  <c r="N239" i="163"/>
  <c r="N240" i="163"/>
  <c r="N241" i="163"/>
  <c r="N242" i="163"/>
  <c r="N243" i="163"/>
  <c r="N244" i="163"/>
  <c r="N245" i="163"/>
  <c r="N246" i="163"/>
  <c r="N247" i="163"/>
  <c r="N248" i="163"/>
  <c r="N249" i="163"/>
  <c r="N250" i="163"/>
  <c r="N251" i="163"/>
  <c r="N252" i="163"/>
  <c r="N253" i="163"/>
  <c r="N254" i="163"/>
  <c r="N255" i="163"/>
  <c r="N256" i="163"/>
  <c r="N257" i="163"/>
  <c r="N258" i="163"/>
  <c r="N259" i="163"/>
  <c r="N260" i="163"/>
  <c r="N261" i="163"/>
  <c r="N263" i="163"/>
  <c r="N264" i="163"/>
  <c r="N265" i="163"/>
  <c r="N266" i="163"/>
  <c r="N267" i="163"/>
  <c r="N268" i="163"/>
  <c r="N269" i="163"/>
  <c r="N270" i="163"/>
  <c r="N271" i="163"/>
  <c r="N272" i="163"/>
  <c r="N273" i="163"/>
  <c r="N274" i="163"/>
  <c r="N275" i="163"/>
  <c r="N276" i="163"/>
  <c r="N277" i="163"/>
  <c r="N278" i="163"/>
  <c r="N281" i="163"/>
  <c r="N282" i="163"/>
  <c r="N283" i="163"/>
  <c r="N284" i="163"/>
  <c r="N285" i="163"/>
  <c r="Q14" i="150"/>
  <c r="M1" i="150"/>
  <c r="J19" i="144"/>
  <c r="J24" i="144"/>
  <c r="G25" i="144"/>
  <c r="J35" i="151" a="1"/>
  <c r="D35" i="151" a="1"/>
  <c r="G23" i="151" a="1"/>
  <c r="J35" i="151" l="1"/>
  <c r="D35" i="151"/>
  <c r="D36" i="151" s="1"/>
  <c r="J3" i="164"/>
  <c r="O52" i="163"/>
  <c r="R52" i="163" s="1"/>
  <c r="P52" i="163" s="1"/>
  <c r="O44" i="163"/>
  <c r="R44" i="163" s="1"/>
  <c r="P44" i="163" s="1"/>
  <c r="O36" i="163"/>
  <c r="R36" i="163" s="1"/>
  <c r="P36" i="163" s="1"/>
  <c r="O213" i="163"/>
  <c r="R213" i="163" s="1"/>
  <c r="P213" i="163" s="1"/>
  <c r="O41" i="163"/>
  <c r="R41" i="163" s="1"/>
  <c r="Q41" i="163" s="1"/>
  <c r="O129" i="163"/>
  <c r="R129" i="163" s="1"/>
  <c r="P129" i="163" s="1"/>
  <c r="O256" i="163"/>
  <c r="R256" i="163" s="1"/>
  <c r="P256" i="163" s="1"/>
  <c r="O81" i="163"/>
  <c r="R81" i="163" s="1"/>
  <c r="P81" i="163" s="1"/>
  <c r="R211" i="163"/>
  <c r="Q211" i="163" s="1"/>
  <c r="O158" i="163"/>
  <c r="R158" i="163" s="1"/>
  <c r="P158" i="163" s="1"/>
  <c r="O56" i="163"/>
  <c r="R56" i="163" s="1"/>
  <c r="P56" i="163" s="1"/>
  <c r="O40" i="163"/>
  <c r="R40" i="163" s="1"/>
  <c r="P40" i="163" s="1"/>
  <c r="O263" i="163"/>
  <c r="R263" i="163" s="1"/>
  <c r="P263" i="163" s="1"/>
  <c r="O130" i="163"/>
  <c r="R130" i="163" s="1"/>
  <c r="P130" i="163" s="1"/>
  <c r="O119" i="163"/>
  <c r="R119" i="163" s="1"/>
  <c r="P119" i="163" s="1"/>
  <c r="O102" i="163"/>
  <c r="R102" i="163" s="1"/>
  <c r="P102" i="163" s="1"/>
  <c r="O35" i="163"/>
  <c r="R35" i="163" s="1"/>
  <c r="P35" i="163" s="1"/>
  <c r="O23" i="163"/>
  <c r="R23" i="163" s="1"/>
  <c r="Q23" i="163" s="1"/>
  <c r="O18" i="163"/>
  <c r="R18" i="163" s="1"/>
  <c r="P18" i="163" s="1"/>
  <c r="O15" i="163"/>
  <c r="R15" i="163" s="1"/>
  <c r="Q15" i="163" s="1"/>
  <c r="O221" i="163"/>
  <c r="R221" i="163" s="1"/>
  <c r="P221" i="163" s="1"/>
  <c r="O208" i="163"/>
  <c r="R208" i="163" s="1"/>
  <c r="Q208" i="163" s="1"/>
  <c r="O59" i="163"/>
  <c r="R59" i="163" s="1"/>
  <c r="P59" i="163" s="1"/>
  <c r="O159" i="163"/>
  <c r="R159" i="163" s="1"/>
  <c r="P159" i="163" s="1"/>
  <c r="O126" i="163"/>
  <c r="R126" i="163" s="1"/>
  <c r="P126" i="163" s="1"/>
  <c r="O118" i="163"/>
  <c r="R118" i="163" s="1"/>
  <c r="P118" i="163" s="1"/>
  <c r="O101" i="163"/>
  <c r="R101" i="163" s="1"/>
  <c r="P101" i="163" s="1"/>
  <c r="O17" i="163"/>
  <c r="R17" i="163" s="1"/>
  <c r="P17" i="163" s="1"/>
  <c r="O143" i="163"/>
  <c r="R143" i="163" s="1"/>
  <c r="P143" i="163" s="1"/>
  <c r="O90" i="163"/>
  <c r="R90" i="163" s="1"/>
  <c r="P90" i="163" s="1"/>
  <c r="O22" i="163"/>
  <c r="R22" i="163" s="1"/>
  <c r="P22" i="163" s="1"/>
  <c r="O115" i="163"/>
  <c r="R115" i="163" s="1"/>
  <c r="P115" i="163" s="1"/>
  <c r="O33" i="163"/>
  <c r="R33" i="163" s="1"/>
  <c r="P33" i="163" s="1"/>
  <c r="O24" i="163"/>
  <c r="R24" i="163" s="1"/>
  <c r="P24" i="163" s="1"/>
  <c r="O104" i="163"/>
  <c r="R104" i="163" s="1"/>
  <c r="P104" i="163" s="1"/>
  <c r="O83" i="163"/>
  <c r="R83" i="163" s="1"/>
  <c r="Q83" i="163" s="1"/>
  <c r="O261" i="163"/>
  <c r="R261" i="163" s="1"/>
  <c r="P261" i="163" s="1"/>
  <c r="O199" i="163"/>
  <c r="R199" i="163" s="1"/>
  <c r="P199" i="163" s="1"/>
  <c r="O191" i="163"/>
  <c r="R191" i="163" s="1"/>
  <c r="P191" i="163" s="1"/>
  <c r="O125" i="163"/>
  <c r="R125" i="163" s="1"/>
  <c r="P125" i="163" s="1"/>
  <c r="O117" i="163"/>
  <c r="R117" i="163" s="1"/>
  <c r="P117" i="163" s="1"/>
  <c r="O47" i="163"/>
  <c r="R47" i="163" s="1"/>
  <c r="P47" i="163" s="1"/>
  <c r="O31" i="163"/>
  <c r="R31" i="163" s="1"/>
  <c r="P31" i="163" s="1"/>
  <c r="O82" i="163"/>
  <c r="R82" i="163" s="1"/>
  <c r="P82" i="163" s="1"/>
  <c r="O68" i="163"/>
  <c r="R68" i="163" s="1"/>
  <c r="Q68" i="163" s="1"/>
  <c r="O96" i="163"/>
  <c r="R96" i="163" s="1"/>
  <c r="P96" i="163" s="1"/>
  <c r="O78" i="163"/>
  <c r="R78" i="163" s="1"/>
  <c r="Q78" i="163" s="1"/>
  <c r="O140" i="163"/>
  <c r="R140" i="163" s="1"/>
  <c r="P140" i="163" s="1"/>
  <c r="O109" i="163"/>
  <c r="R109" i="163" s="1"/>
  <c r="P109" i="163" s="1"/>
  <c r="O72" i="163"/>
  <c r="R72" i="163" s="1"/>
  <c r="P72" i="163" s="1"/>
  <c r="O254" i="163"/>
  <c r="R254" i="163" s="1"/>
  <c r="P254" i="163" s="1"/>
  <c r="O123" i="163"/>
  <c r="R123" i="163" s="1"/>
  <c r="Q123" i="163" s="1"/>
  <c r="O124" i="163"/>
  <c r="R124" i="163" s="1"/>
  <c r="P124" i="163" s="1"/>
  <c r="O67" i="163"/>
  <c r="R67" i="163" s="1"/>
  <c r="P67" i="163" s="1"/>
  <c r="O27" i="163"/>
  <c r="R27" i="163" s="1"/>
  <c r="P27" i="163" s="1"/>
  <c r="O236" i="163"/>
  <c r="R236" i="163" s="1"/>
  <c r="Q236" i="163" s="1"/>
  <c r="O265" i="163"/>
  <c r="R265" i="163" s="1"/>
  <c r="Q265" i="163" s="1"/>
  <c r="O175" i="163"/>
  <c r="R175" i="163" s="1"/>
  <c r="P175" i="163" s="1"/>
  <c r="O111" i="163"/>
  <c r="R111" i="163" s="1"/>
  <c r="P111" i="163" s="1"/>
  <c r="O103" i="163"/>
  <c r="R103" i="163" s="1"/>
  <c r="P103" i="163" s="1"/>
  <c r="O139" i="163"/>
  <c r="R139" i="163" s="1"/>
  <c r="P139" i="163" s="1"/>
  <c r="O108" i="163"/>
  <c r="R108" i="163" s="1"/>
  <c r="P108" i="163" s="1"/>
  <c r="O283" i="163"/>
  <c r="R283" i="163" s="1"/>
  <c r="P283" i="163" s="1"/>
  <c r="O275" i="163"/>
  <c r="R275" i="163" s="1"/>
  <c r="P275" i="163" s="1"/>
  <c r="O267" i="163"/>
  <c r="R267" i="163" s="1"/>
  <c r="P267" i="163" s="1"/>
  <c r="O224" i="163"/>
  <c r="R224" i="163" s="1"/>
  <c r="P224" i="163" s="1"/>
  <c r="O202" i="163"/>
  <c r="R202" i="163" s="1"/>
  <c r="P202" i="163" s="1"/>
  <c r="O151" i="163"/>
  <c r="R151" i="163" s="1"/>
  <c r="P151" i="163" s="1"/>
  <c r="O136" i="163"/>
  <c r="R136" i="163" s="1"/>
  <c r="P136" i="163" s="1"/>
  <c r="O131" i="163"/>
  <c r="R131" i="163" s="1"/>
  <c r="Q131" i="163" s="1"/>
  <c r="O92" i="163"/>
  <c r="R92" i="163" s="1"/>
  <c r="P92" i="163" s="1"/>
  <c r="O163" i="163"/>
  <c r="R163" i="163" s="1"/>
  <c r="Q163" i="163" s="1"/>
  <c r="O127" i="163"/>
  <c r="R127" i="163" s="1"/>
  <c r="Q127" i="163" s="1"/>
  <c r="O112" i="163"/>
  <c r="R112" i="163" s="1"/>
  <c r="P112" i="163" s="1"/>
  <c r="O53" i="163"/>
  <c r="R53" i="163" s="1"/>
  <c r="Q53" i="163" s="1"/>
  <c r="O37" i="163"/>
  <c r="R37" i="163" s="1"/>
  <c r="P37" i="163" s="1"/>
  <c r="O245" i="163"/>
  <c r="R245" i="163" s="1"/>
  <c r="P245" i="163" s="1"/>
  <c r="O225" i="163"/>
  <c r="R225" i="163" s="1"/>
  <c r="P225" i="163" s="1"/>
  <c r="O220" i="163"/>
  <c r="R220" i="163" s="1"/>
  <c r="P220" i="163" s="1"/>
  <c r="O122" i="163"/>
  <c r="R122" i="163" s="1"/>
  <c r="P122" i="163" s="1"/>
  <c r="O77" i="163"/>
  <c r="R77" i="163" s="1"/>
  <c r="P77" i="163" s="1"/>
  <c r="O58" i="163"/>
  <c r="R58" i="163" s="1"/>
  <c r="P58" i="163" s="1"/>
  <c r="O34" i="163"/>
  <c r="R34" i="163" s="1"/>
  <c r="P34" i="163" s="1"/>
  <c r="O26" i="163"/>
  <c r="R26" i="163" s="1"/>
  <c r="O285" i="163"/>
  <c r="R285" i="163" s="1"/>
  <c r="P285" i="163" s="1"/>
  <c r="O154" i="163"/>
  <c r="R154" i="163" s="1"/>
  <c r="P154" i="163" s="1"/>
  <c r="O120" i="163"/>
  <c r="R120" i="163" s="1"/>
  <c r="P120" i="163" s="1"/>
  <c r="O110" i="163"/>
  <c r="R110" i="163" s="1"/>
  <c r="Q110" i="163" s="1"/>
  <c r="O88" i="163"/>
  <c r="R88" i="163" s="1"/>
  <c r="Q88" i="163" s="1"/>
  <c r="O105" i="163"/>
  <c r="R105" i="163" s="1"/>
  <c r="P105" i="163" s="1"/>
  <c r="O45" i="163"/>
  <c r="R45" i="163" s="1"/>
  <c r="Q45" i="163" s="1"/>
  <c r="O253" i="163"/>
  <c r="R253" i="163" s="1"/>
  <c r="Q253" i="163" s="1"/>
  <c r="O250" i="163"/>
  <c r="R250" i="163" s="1"/>
  <c r="P250" i="163" s="1"/>
  <c r="O217" i="163"/>
  <c r="R217" i="163" s="1"/>
  <c r="Q217" i="163" s="1"/>
  <c r="O183" i="163"/>
  <c r="R183" i="163" s="1"/>
  <c r="P183" i="163" s="1"/>
  <c r="O167" i="163"/>
  <c r="R167" i="163" s="1"/>
  <c r="Q167" i="163" s="1"/>
  <c r="O146" i="163"/>
  <c r="R146" i="163" s="1"/>
  <c r="P146" i="163" s="1"/>
  <c r="O114" i="163"/>
  <c r="R114" i="163" s="1"/>
  <c r="P114" i="163" s="1"/>
  <c r="O107" i="163"/>
  <c r="R107" i="163" s="1"/>
  <c r="P107" i="163" s="1"/>
  <c r="O97" i="163"/>
  <c r="R97" i="163" s="1"/>
  <c r="P97" i="163" s="1"/>
  <c r="O87" i="163"/>
  <c r="R87" i="163" s="1"/>
  <c r="P87" i="163" s="1"/>
  <c r="O65" i="163"/>
  <c r="R65" i="163" s="1"/>
  <c r="P65" i="163" s="1"/>
  <c r="O60" i="163"/>
  <c r="R60" i="163" s="1"/>
  <c r="P60" i="163" s="1"/>
  <c r="O147" i="163"/>
  <c r="R147" i="163" s="1"/>
  <c r="P147" i="163" s="1"/>
  <c r="O248" i="163"/>
  <c r="R248" i="163" s="1"/>
  <c r="P248" i="163" s="1"/>
  <c r="O278" i="163"/>
  <c r="R278" i="163" s="1"/>
  <c r="Q278" i="163" s="1"/>
  <c r="O270" i="163"/>
  <c r="R270" i="163" s="1"/>
  <c r="P270" i="163" s="1"/>
  <c r="O244" i="163"/>
  <c r="R244" i="163" s="1"/>
  <c r="P244" i="163" s="1"/>
  <c r="O171" i="163"/>
  <c r="R171" i="163" s="1"/>
  <c r="Q171" i="163" s="1"/>
  <c r="O132" i="163"/>
  <c r="R132" i="163" s="1"/>
  <c r="P132" i="163" s="1"/>
  <c r="O121" i="163"/>
  <c r="R121" i="163" s="1"/>
  <c r="P121" i="163" s="1"/>
  <c r="O75" i="163"/>
  <c r="R75" i="163" s="1"/>
  <c r="P75" i="163" s="1"/>
  <c r="O19" i="163"/>
  <c r="R19" i="163" s="1"/>
  <c r="Q19" i="163" s="1"/>
  <c r="O277" i="163"/>
  <c r="R277" i="163" s="1"/>
  <c r="Q277" i="163" s="1"/>
  <c r="O269" i="163"/>
  <c r="R269" i="163" s="1"/>
  <c r="Q269" i="163" s="1"/>
  <c r="O249" i="163"/>
  <c r="R249" i="163" s="1"/>
  <c r="P249" i="163" s="1"/>
  <c r="O241" i="163"/>
  <c r="R241" i="163" s="1"/>
  <c r="Q241" i="163" s="1"/>
  <c r="O150" i="163"/>
  <c r="R150" i="163" s="1"/>
  <c r="Q150" i="163" s="1"/>
  <c r="O128" i="163"/>
  <c r="R128" i="163" s="1"/>
  <c r="P128" i="163" s="1"/>
  <c r="O113" i="163"/>
  <c r="R113" i="163" s="1"/>
  <c r="P113" i="163" s="1"/>
  <c r="O106" i="163"/>
  <c r="R106" i="163" s="1"/>
  <c r="P106" i="163" s="1"/>
  <c r="O99" i="163"/>
  <c r="R99" i="163" s="1"/>
  <c r="P99" i="163" s="1"/>
  <c r="O266" i="163"/>
  <c r="R266" i="163" s="1"/>
  <c r="Q266" i="163" s="1"/>
  <c r="O235" i="163"/>
  <c r="R235" i="163" s="1"/>
  <c r="P235" i="163" s="1"/>
  <c r="O271" i="163"/>
  <c r="R271" i="163" s="1"/>
  <c r="P271" i="163" s="1"/>
  <c r="O264" i="163"/>
  <c r="R264" i="163" s="1"/>
  <c r="O252" i="163"/>
  <c r="R252" i="163" s="1"/>
  <c r="P252" i="163" s="1"/>
  <c r="O228" i="163"/>
  <c r="R228" i="163" s="1"/>
  <c r="P228" i="163" s="1"/>
  <c r="O186" i="163"/>
  <c r="R186" i="163" s="1"/>
  <c r="Q186" i="163" s="1"/>
  <c r="O155" i="163"/>
  <c r="R155" i="163" s="1"/>
  <c r="Q155" i="163" s="1"/>
  <c r="O100" i="163"/>
  <c r="R100" i="163" s="1"/>
  <c r="Q100" i="163" s="1"/>
  <c r="O79" i="163"/>
  <c r="R79" i="163" s="1"/>
  <c r="P79" i="163" s="1"/>
  <c r="O54" i="163"/>
  <c r="R54" i="163" s="1"/>
  <c r="Q54" i="163" s="1"/>
  <c r="O46" i="163"/>
  <c r="R46" i="163" s="1"/>
  <c r="P46" i="163" s="1"/>
  <c r="O38" i="163"/>
  <c r="R38" i="163" s="1"/>
  <c r="P38" i="163" s="1"/>
  <c r="O28" i="163"/>
  <c r="R28" i="163" s="1"/>
  <c r="P28" i="163" s="1"/>
  <c r="O20" i="163"/>
  <c r="R20" i="163" s="1"/>
  <c r="P20" i="163" s="1"/>
  <c r="O282" i="163"/>
  <c r="R282" i="163" s="1"/>
  <c r="Q282" i="163" s="1"/>
  <c r="O210" i="163"/>
  <c r="R210" i="163" s="1"/>
  <c r="P210" i="163" s="1"/>
  <c r="O284" i="163"/>
  <c r="R284" i="163" s="1"/>
  <c r="P284" i="163" s="1"/>
  <c r="O276" i="163"/>
  <c r="R276" i="163" s="1"/>
  <c r="P276" i="163" s="1"/>
  <c r="O268" i="163"/>
  <c r="R268" i="163" s="1"/>
  <c r="P268" i="163" s="1"/>
  <c r="O239" i="163"/>
  <c r="R239" i="163" s="1"/>
  <c r="O91" i="163"/>
  <c r="R91" i="163" s="1"/>
  <c r="Q91" i="163" s="1"/>
  <c r="O66" i="163"/>
  <c r="R66" i="163" s="1"/>
  <c r="P66" i="163" s="1"/>
  <c r="O51" i="163"/>
  <c r="R51" i="163" s="1"/>
  <c r="P51" i="163" s="1"/>
  <c r="O43" i="163"/>
  <c r="R43" i="163" s="1"/>
  <c r="P43" i="163" s="1"/>
  <c r="O259" i="163"/>
  <c r="R259" i="163" s="1"/>
  <c r="Q259" i="163" s="1"/>
  <c r="O84" i="163"/>
  <c r="R84" i="163" s="1"/>
  <c r="Q84" i="163" s="1"/>
  <c r="O281" i="163"/>
  <c r="R281" i="163" s="1"/>
  <c r="Q281" i="163" s="1"/>
  <c r="O273" i="163"/>
  <c r="R273" i="163" s="1"/>
  <c r="P273" i="163" s="1"/>
  <c r="O258" i="163"/>
  <c r="R258" i="163" s="1"/>
  <c r="P258" i="163" s="1"/>
  <c r="O243" i="163"/>
  <c r="R243" i="163" s="1"/>
  <c r="P243" i="163" s="1"/>
  <c r="O207" i="163"/>
  <c r="R207" i="163" s="1"/>
  <c r="P207" i="163" s="1"/>
  <c r="O194" i="163"/>
  <c r="R194" i="163" s="1"/>
  <c r="P194" i="163" s="1"/>
  <c r="O70" i="163"/>
  <c r="R70" i="163" s="1"/>
  <c r="P70" i="163" s="1"/>
  <c r="O89" i="163"/>
  <c r="R89" i="163" s="1"/>
  <c r="P89" i="163" s="1"/>
  <c r="O216" i="163"/>
  <c r="R216" i="163" s="1"/>
  <c r="P216" i="163" s="1"/>
  <c r="O274" i="163"/>
  <c r="R274" i="163" s="1"/>
  <c r="Q274" i="163" s="1"/>
  <c r="O85" i="163"/>
  <c r="R85" i="163" s="1"/>
  <c r="P85" i="163" s="1"/>
  <c r="O80" i="163"/>
  <c r="R80" i="163" s="1"/>
  <c r="P80" i="163" s="1"/>
  <c r="O50" i="163"/>
  <c r="R50" i="163" s="1"/>
  <c r="Q50" i="163" s="1"/>
  <c r="O42" i="163"/>
  <c r="R42" i="163" s="1"/>
  <c r="P42" i="163" s="1"/>
  <c r="O14" i="163"/>
  <c r="R14" i="163" s="1"/>
  <c r="P14" i="163" s="1"/>
  <c r="O272" i="163"/>
  <c r="R272" i="163" s="1"/>
  <c r="P272" i="163" s="1"/>
  <c r="O257" i="163"/>
  <c r="R257" i="163" s="1"/>
  <c r="P257" i="163" s="1"/>
  <c r="O255" i="163"/>
  <c r="R255" i="163" s="1"/>
  <c r="Q255" i="163" s="1"/>
  <c r="O240" i="163"/>
  <c r="R240" i="163" s="1"/>
  <c r="P240" i="163" s="1"/>
  <c r="O206" i="163"/>
  <c r="R206" i="163" s="1"/>
  <c r="P206" i="163" s="1"/>
  <c r="O98" i="163"/>
  <c r="R98" i="163" s="1"/>
  <c r="Q98" i="163" s="1"/>
  <c r="O74" i="163"/>
  <c r="R74" i="163" s="1"/>
  <c r="P74" i="163" s="1"/>
  <c r="O71" i="163"/>
  <c r="R71" i="163" s="1"/>
  <c r="P71" i="163" s="1"/>
  <c r="O69" i="163"/>
  <c r="R69" i="163" s="1"/>
  <c r="P69" i="163" s="1"/>
  <c r="O62" i="163"/>
  <c r="R62" i="163" s="1"/>
  <c r="P62" i="163" s="1"/>
  <c r="O29" i="163"/>
  <c r="R29" i="163" s="1"/>
  <c r="P29" i="163" s="1"/>
  <c r="O21" i="163"/>
  <c r="R21" i="163" s="1"/>
  <c r="P21" i="163" s="1"/>
  <c r="O63" i="163"/>
  <c r="R63" i="163" s="1"/>
  <c r="Q63" i="163" s="1"/>
  <c r="O39" i="163"/>
  <c r="R39" i="163" s="1"/>
  <c r="P39" i="163" s="1"/>
  <c r="O32" i="163"/>
  <c r="R32" i="163" s="1"/>
  <c r="P32" i="163" s="1"/>
  <c r="O73" i="163"/>
  <c r="R73" i="163" s="1"/>
  <c r="P73" i="163" s="1"/>
  <c r="O64" i="163"/>
  <c r="R64" i="163" s="1"/>
  <c r="P64" i="163" s="1"/>
  <c r="O57" i="163"/>
  <c r="R57" i="163" s="1"/>
  <c r="P57" i="163" s="1"/>
  <c r="O16" i="163"/>
  <c r="R16" i="163" s="1"/>
  <c r="Q16" i="163" s="1"/>
  <c r="G23" i="151"/>
  <c r="O260" i="163"/>
  <c r="R260" i="163" s="1"/>
  <c r="P30" i="163"/>
  <c r="Q30" i="163"/>
  <c r="O229" i="163"/>
  <c r="R229" i="163" s="1"/>
  <c r="O223" i="163"/>
  <c r="R223" i="163" s="1"/>
  <c r="O247" i="163"/>
  <c r="R247" i="163" s="1"/>
  <c r="O227" i="163"/>
  <c r="R227" i="163" s="1"/>
  <c r="O203" i="163"/>
  <c r="R203" i="163" s="1"/>
  <c r="O195" i="163"/>
  <c r="R195" i="163" s="1"/>
  <c r="O187" i="163"/>
  <c r="R187" i="163" s="1"/>
  <c r="O215" i="163"/>
  <c r="R215" i="163" s="1"/>
  <c r="O219" i="163"/>
  <c r="R219" i="163" s="1"/>
  <c r="O198" i="163"/>
  <c r="R198" i="163" s="1"/>
  <c r="O190" i="163"/>
  <c r="R190" i="163" s="1"/>
  <c r="O251" i="163"/>
  <c r="R251" i="163" s="1"/>
  <c r="O237" i="163"/>
  <c r="R237" i="163" s="1"/>
  <c r="O231" i="163"/>
  <c r="R231" i="163" s="1"/>
  <c r="O204" i="163"/>
  <c r="R204" i="163" s="1"/>
  <c r="O200" i="163"/>
  <c r="R200" i="163" s="1"/>
  <c r="O196" i="163"/>
  <c r="R196" i="163" s="1"/>
  <c r="O192" i="163"/>
  <c r="R192" i="163" s="1"/>
  <c r="O188" i="163"/>
  <c r="R188" i="163" s="1"/>
  <c r="O184" i="163"/>
  <c r="R184" i="163" s="1"/>
  <c r="O176" i="163"/>
  <c r="R176" i="163" s="1"/>
  <c r="O172" i="163"/>
  <c r="R172" i="163" s="1"/>
  <c r="O168" i="163"/>
  <c r="R168" i="163" s="1"/>
  <c r="O164" i="163"/>
  <c r="R164" i="163" s="1"/>
  <c r="O246" i="163"/>
  <c r="R246" i="163" s="1"/>
  <c r="O242" i="163"/>
  <c r="R242" i="163" s="1"/>
  <c r="O238" i="163"/>
  <c r="R238" i="163" s="1"/>
  <c r="O234" i="163"/>
  <c r="R234" i="163" s="1"/>
  <c r="O230" i="163"/>
  <c r="R230" i="163" s="1"/>
  <c r="O226" i="163"/>
  <c r="R226" i="163" s="1"/>
  <c r="O222" i="163"/>
  <c r="R222" i="163" s="1"/>
  <c r="O218" i="163"/>
  <c r="R218" i="163" s="1"/>
  <c r="O214" i="163"/>
  <c r="R214" i="163" s="1"/>
  <c r="O209" i="163"/>
  <c r="R209" i="163" s="1"/>
  <c r="O205" i="163"/>
  <c r="R205" i="163" s="1"/>
  <c r="O201" i="163"/>
  <c r="R201" i="163" s="1"/>
  <c r="O197" i="163"/>
  <c r="R197" i="163" s="1"/>
  <c r="O193" i="163"/>
  <c r="R193" i="163" s="1"/>
  <c r="O189" i="163"/>
  <c r="R189" i="163" s="1"/>
  <c r="O185" i="163"/>
  <c r="R185" i="163" s="1"/>
  <c r="O181" i="163"/>
  <c r="R181" i="163" s="1"/>
  <c r="O177" i="163"/>
  <c r="R177" i="163" s="1"/>
  <c r="O173" i="163"/>
  <c r="R173" i="163" s="1"/>
  <c r="O169" i="163"/>
  <c r="R169" i="163" s="1"/>
  <c r="O165" i="163"/>
  <c r="R165" i="163" s="1"/>
  <c r="O160" i="163"/>
  <c r="R160" i="163" s="1"/>
  <c r="O156" i="163"/>
  <c r="R156" i="163" s="1"/>
  <c r="O152" i="163"/>
  <c r="R152" i="163" s="1"/>
  <c r="O148" i="163"/>
  <c r="R148" i="163" s="1"/>
  <c r="O144" i="163"/>
  <c r="R144" i="163" s="1"/>
  <c r="O86" i="163"/>
  <c r="R86" i="163" s="1"/>
  <c r="O182" i="163"/>
  <c r="R182" i="163" s="1"/>
  <c r="O178" i="163"/>
  <c r="R178" i="163" s="1"/>
  <c r="O174" i="163"/>
  <c r="R174" i="163" s="1"/>
  <c r="O170" i="163"/>
  <c r="R170" i="163" s="1"/>
  <c r="O166" i="163"/>
  <c r="R166" i="163" s="1"/>
  <c r="O161" i="163"/>
  <c r="R161" i="163" s="1"/>
  <c r="O157" i="163"/>
  <c r="R157" i="163" s="1"/>
  <c r="O153" i="163"/>
  <c r="R153" i="163" s="1"/>
  <c r="O149" i="163"/>
  <c r="R149" i="163" s="1"/>
  <c r="O145" i="163"/>
  <c r="R145" i="163" s="1"/>
  <c r="O141" i="163"/>
  <c r="R141" i="163" s="1"/>
  <c r="O137" i="163"/>
  <c r="R137" i="163" s="1"/>
  <c r="O61" i="163"/>
  <c r="R61" i="163" s="1"/>
  <c r="I24" i="146"/>
  <c r="I25" i="146"/>
  <c r="I286" i="163"/>
  <c r="Q44" i="163" l="1"/>
  <c r="Q52" i="163"/>
  <c r="P26" i="163"/>
  <c r="Q26" i="163"/>
  <c r="P171" i="163"/>
  <c r="Q36" i="163"/>
  <c r="Q224" i="163"/>
  <c r="P127" i="163"/>
  <c r="P265" i="163"/>
  <c r="P41" i="163"/>
  <c r="Q129" i="163"/>
  <c r="Q213" i="163"/>
  <c r="Q101" i="163"/>
  <c r="P163" i="163"/>
  <c r="Q107" i="163"/>
  <c r="P211" i="163"/>
  <c r="P123" i="163"/>
  <c r="Q81" i="163"/>
  <c r="Q256" i="163"/>
  <c r="Q130" i="163"/>
  <c r="Q17" i="163"/>
  <c r="Q99" i="163"/>
  <c r="Q90" i="163"/>
  <c r="Q92" i="163"/>
  <c r="Q33" i="163"/>
  <c r="Q35" i="163"/>
  <c r="Q140" i="163"/>
  <c r="P269" i="163"/>
  <c r="Q22" i="163"/>
  <c r="P23" i="163"/>
  <c r="Q57" i="163"/>
  <c r="P186" i="163"/>
  <c r="Q158" i="163"/>
  <c r="Q67" i="163"/>
  <c r="P78" i="163"/>
  <c r="Q56" i="163"/>
  <c r="Q118" i="163"/>
  <c r="P217" i="163"/>
  <c r="P15" i="163"/>
  <c r="P241" i="163"/>
  <c r="Q18" i="163"/>
  <c r="Q85" i="163"/>
  <c r="Q40" i="163"/>
  <c r="Q125" i="163"/>
  <c r="P100" i="163"/>
  <c r="Q31" i="163"/>
  <c r="Q115" i="163"/>
  <c r="P91" i="163"/>
  <c r="Q243" i="163"/>
  <c r="Q210" i="163"/>
  <c r="Q24" i="163"/>
  <c r="P236" i="163"/>
  <c r="Q270" i="163"/>
  <c r="Q29" i="163"/>
  <c r="Q120" i="163"/>
  <c r="Q87" i="163"/>
  <c r="Q244" i="163"/>
  <c r="Q111" i="163"/>
  <c r="Q122" i="163"/>
  <c r="Q104" i="163"/>
  <c r="Q117" i="163"/>
  <c r="Q47" i="163"/>
  <c r="Q72" i="163"/>
  <c r="Q126" i="163"/>
  <c r="Q175" i="163"/>
  <c r="Q154" i="163"/>
  <c r="Q220" i="163"/>
  <c r="Q206" i="163"/>
  <c r="Q105" i="163"/>
  <c r="P19" i="163"/>
  <c r="Q159" i="163"/>
  <c r="Q283" i="163"/>
  <c r="Q119" i="163"/>
  <c r="Q108" i="163"/>
  <c r="P131" i="163"/>
  <c r="P45" i="163"/>
  <c r="Q96" i="163"/>
  <c r="Q27" i="163"/>
  <c r="Q59" i="163"/>
  <c r="P110" i="163"/>
  <c r="P68" i="163"/>
  <c r="Q191" i="163"/>
  <c r="Q151" i="163"/>
  <c r="Q102" i="163"/>
  <c r="Q261" i="163"/>
  <c r="Q263" i="163"/>
  <c r="Q268" i="163"/>
  <c r="P53" i="163"/>
  <c r="Q199" i="163"/>
  <c r="P83" i="163"/>
  <c r="Q143" i="163"/>
  <c r="P208" i="163"/>
  <c r="Q60" i="163"/>
  <c r="Q82" i="163"/>
  <c r="Q221" i="163"/>
  <c r="Q121" i="163"/>
  <c r="Q42" i="163"/>
  <c r="Q103" i="163"/>
  <c r="P167" i="163"/>
  <c r="P255" i="163"/>
  <c r="Q267" i="163"/>
  <c r="Q109" i="163"/>
  <c r="Q245" i="163"/>
  <c r="Q250" i="163"/>
  <c r="Q28" i="163"/>
  <c r="Q69" i="163"/>
  <c r="Q275" i="163"/>
  <c r="Q38" i="163"/>
  <c r="Q97" i="163"/>
  <c r="Q225" i="163"/>
  <c r="P253" i="163"/>
  <c r="Q285" i="163"/>
  <c r="Q249" i="163"/>
  <c r="P50" i="163"/>
  <c r="P88" i="163"/>
  <c r="Q139" i="163"/>
  <c r="P282" i="163"/>
  <c r="Q194" i="163"/>
  <c r="Q124" i="163"/>
  <c r="P155" i="163"/>
  <c r="Q146" i="163"/>
  <c r="Q51" i="163"/>
  <c r="Q202" i="163"/>
  <c r="Q112" i="163"/>
  <c r="Q21" i="163"/>
  <c r="Q43" i="163"/>
  <c r="Q132" i="163"/>
  <c r="Q80" i="163"/>
  <c r="Q254" i="163"/>
  <c r="Q136" i="163"/>
  <c r="P150" i="163"/>
  <c r="Q74" i="163"/>
  <c r="Q37" i="163"/>
  <c r="Q272" i="163"/>
  <c r="Q14" i="163"/>
  <c r="Q70" i="163"/>
  <c r="Q128" i="163"/>
  <c r="Q58" i="163"/>
  <c r="Q113" i="163"/>
  <c r="Q183" i="163"/>
  <c r="Q248" i="163"/>
  <c r="Q39" i="163"/>
  <c r="P277" i="163"/>
  <c r="P281" i="163"/>
  <c r="Q147" i="163"/>
  <c r="P266" i="163"/>
  <c r="Q207" i="163"/>
  <c r="P278" i="163"/>
  <c r="Q114" i="163"/>
  <c r="Q65" i="163"/>
  <c r="P54" i="163"/>
  <c r="Q77" i="163"/>
  <c r="P63" i="163"/>
  <c r="Q34" i="163"/>
  <c r="Q75" i="163"/>
  <c r="Q46" i="163"/>
  <c r="Q106" i="163"/>
  <c r="Q235" i="163"/>
  <c r="Q79" i="163"/>
  <c r="Q216" i="163"/>
  <c r="Q71" i="163"/>
  <c r="Q257" i="163"/>
  <c r="P274" i="163"/>
  <c r="Q252" i="163"/>
  <c r="P259" i="163"/>
  <c r="Q284" i="163"/>
  <c r="P16" i="163"/>
  <c r="P98" i="163"/>
  <c r="P84" i="163"/>
  <c r="Q271" i="163"/>
  <c r="Q276" i="163"/>
  <c r="P239" i="163"/>
  <c r="Q239" i="163"/>
  <c r="Q264" i="163"/>
  <c r="P264" i="163"/>
  <c r="Q89" i="163"/>
  <c r="Q66" i="163"/>
  <c r="Q62" i="163"/>
  <c r="Q32" i="163"/>
  <c r="Q20" i="163"/>
  <c r="Q240" i="163"/>
  <c r="Q258" i="163"/>
  <c r="Q228" i="163"/>
  <c r="Q273" i="163"/>
  <c r="Q64" i="163"/>
  <c r="Q73" i="163"/>
  <c r="P157" i="163"/>
  <c r="Q157" i="163"/>
  <c r="P161" i="163"/>
  <c r="Q161" i="163"/>
  <c r="P165" i="163"/>
  <c r="Q165" i="163"/>
  <c r="P197" i="163"/>
  <c r="Q197" i="163"/>
  <c r="P230" i="163"/>
  <c r="Q230" i="163"/>
  <c r="P184" i="163"/>
  <c r="Q184" i="163"/>
  <c r="P219" i="163"/>
  <c r="Q219" i="163"/>
  <c r="P187" i="163"/>
  <c r="Q187" i="163"/>
  <c r="P260" i="163"/>
  <c r="Q260" i="163"/>
  <c r="P226" i="163"/>
  <c r="Q226" i="163"/>
  <c r="P188" i="163"/>
  <c r="Q188" i="163"/>
  <c r="P170" i="163"/>
  <c r="Q170" i="163"/>
  <c r="P173" i="163"/>
  <c r="Q173" i="163"/>
  <c r="P192" i="163"/>
  <c r="Q192" i="163"/>
  <c r="P141" i="163"/>
  <c r="Q141" i="163"/>
  <c r="P144" i="163"/>
  <c r="Q144" i="163"/>
  <c r="P177" i="163"/>
  <c r="Q177" i="163"/>
  <c r="P209" i="163"/>
  <c r="Q209" i="163"/>
  <c r="P242" i="163"/>
  <c r="Q242" i="163"/>
  <c r="P164" i="163"/>
  <c r="Q164" i="163"/>
  <c r="P196" i="163"/>
  <c r="Q196" i="163"/>
  <c r="P231" i="163"/>
  <c r="Q231" i="163"/>
  <c r="P229" i="163"/>
  <c r="Q229" i="163"/>
  <c r="P201" i="163"/>
  <c r="Q201" i="163"/>
  <c r="P215" i="163"/>
  <c r="Q215" i="163"/>
  <c r="P205" i="163"/>
  <c r="Q205" i="163"/>
  <c r="P145" i="163"/>
  <c r="Q145" i="163"/>
  <c r="P178" i="163"/>
  <c r="Q178" i="163"/>
  <c r="P148" i="163"/>
  <c r="Q148" i="163"/>
  <c r="P181" i="163"/>
  <c r="Q181" i="163"/>
  <c r="P214" i="163"/>
  <c r="Q214" i="163"/>
  <c r="P246" i="163"/>
  <c r="Q246" i="163"/>
  <c r="P168" i="163"/>
  <c r="Q168" i="163"/>
  <c r="P200" i="163"/>
  <c r="Q200" i="163"/>
  <c r="P237" i="163"/>
  <c r="Q237" i="163"/>
  <c r="P193" i="163"/>
  <c r="Q193" i="163"/>
  <c r="P169" i="163"/>
  <c r="Q169" i="163"/>
  <c r="P195" i="163"/>
  <c r="Q195" i="163"/>
  <c r="P203" i="163"/>
  <c r="Q203" i="163"/>
  <c r="P174" i="163"/>
  <c r="Q174" i="163"/>
  <c r="P149" i="163"/>
  <c r="Q149" i="163"/>
  <c r="P182" i="163"/>
  <c r="Q182" i="163"/>
  <c r="P152" i="163"/>
  <c r="Q152" i="163"/>
  <c r="P185" i="163"/>
  <c r="Q185" i="163"/>
  <c r="P218" i="163"/>
  <c r="Q218" i="163"/>
  <c r="P172" i="163"/>
  <c r="Q172" i="163"/>
  <c r="P190" i="163"/>
  <c r="Q190" i="163"/>
  <c r="P227" i="163"/>
  <c r="Q227" i="163"/>
  <c r="P247" i="163"/>
  <c r="Q247" i="163"/>
  <c r="P61" i="163"/>
  <c r="Q61" i="163"/>
  <c r="P160" i="163"/>
  <c r="Q160" i="163"/>
  <c r="P166" i="163"/>
  <c r="Q166" i="163"/>
  <c r="P234" i="163"/>
  <c r="Q234" i="163"/>
  <c r="P137" i="163"/>
  <c r="Q137" i="163"/>
  <c r="P238" i="163"/>
  <c r="Q238" i="163"/>
  <c r="P204" i="163"/>
  <c r="Q204" i="163"/>
  <c r="P223" i="163"/>
  <c r="Q223" i="163"/>
  <c r="P153" i="163"/>
  <c r="Q153" i="163"/>
  <c r="P86" i="163"/>
  <c r="Q86" i="163"/>
  <c r="P156" i="163"/>
  <c r="Q156" i="163"/>
  <c r="P189" i="163"/>
  <c r="Q189" i="163"/>
  <c r="P222" i="163"/>
  <c r="Q222" i="163"/>
  <c r="P176" i="163"/>
  <c r="Q176" i="163"/>
  <c r="P251" i="163"/>
  <c r="Q251" i="163"/>
  <c r="P198" i="163"/>
  <c r="Q198" i="163"/>
  <c r="N12" i="150" l="1"/>
  <c r="Q12" i="150" s="1"/>
  <c r="G3" i="163" l="1"/>
  <c r="N11" i="163"/>
  <c r="N12" i="163"/>
  <c r="N13" i="163"/>
  <c r="F1" i="146"/>
  <c r="O12" i="163" l="1"/>
  <c r="R12" i="163" s="1"/>
  <c r="O11" i="163"/>
  <c r="R11" i="163" s="1"/>
  <c r="R5" i="163"/>
  <c r="N286" i="163"/>
  <c r="O13" i="163"/>
  <c r="I22" i="146"/>
  <c r="I21" i="146"/>
  <c r="I20" i="146"/>
  <c r="H1" i="144"/>
  <c r="J32" i="151" a="1"/>
  <c r="G44" i="151" a="1"/>
  <c r="P12" i="163" l="1"/>
  <c r="P11" i="163"/>
  <c r="Q11" i="163"/>
  <c r="Q12" i="163"/>
  <c r="R13" i="163"/>
  <c r="R286" i="163" s="1"/>
  <c r="O286" i="163"/>
  <c r="R6" i="163"/>
  <c r="J32" i="151"/>
  <c r="G44" i="151"/>
  <c r="R3" i="163" l="1"/>
  <c r="P13" i="163"/>
  <c r="N1" i="163" s="1"/>
  <c r="Q13" i="163"/>
  <c r="Q286" i="163" s="1"/>
  <c r="R2" i="163"/>
  <c r="M286" i="163"/>
  <c r="R4" i="163" s="1"/>
  <c r="F23" i="151" a="1"/>
  <c r="J23" i="151" a="1"/>
  <c r="D23" i="151" a="1"/>
  <c r="E23" i="151" a="1"/>
  <c r="F23" i="151" l="1"/>
  <c r="D23" i="151"/>
  <c r="E23" i="151"/>
  <c r="J23" i="151"/>
  <c r="F5" i="163"/>
  <c r="R7" i="163"/>
  <c r="A6" i="163"/>
  <c r="R8" i="163"/>
  <c r="E3" i="150"/>
  <c r="F15" i="150"/>
  <c r="F16" i="150" s="1"/>
  <c r="Q3" i="150"/>
  <c r="N13" i="150"/>
  <c r="Q13" i="150" s="1"/>
  <c r="N11" i="150"/>
  <c r="Q11" i="150" s="1"/>
  <c r="N10" i="150"/>
  <c r="I3" i="150" a="1"/>
  <c r="I3" i="150" s="1"/>
  <c r="Q10" i="150" l="1"/>
  <c r="Q15" i="150" s="1"/>
  <c r="Q16" i="150" s="1"/>
  <c r="M16" i="150" a="1"/>
  <c r="M16" i="150" s="1"/>
  <c r="Q6" i="150" s="1"/>
  <c r="Q2" i="150"/>
  <c r="Q5" i="150" s="1"/>
  <c r="Q7" i="150"/>
  <c r="A6" i="150" l="1"/>
  <c r="D4" i="150"/>
  <c r="Q4" i="150"/>
  <c r="D3" i="143" l="1"/>
  <c r="C29" i="151" a="1"/>
  <c r="C23" i="151" a="1"/>
  <c r="J29" i="151" a="1"/>
  <c r="C26" i="151" a="1"/>
  <c r="J29" i="151" l="1"/>
  <c r="C29" i="151"/>
  <c r="C23" i="151"/>
  <c r="C26" i="151"/>
  <c r="I13" i="146" l="1"/>
  <c r="I14" i="146"/>
  <c r="I15" i="146"/>
  <c r="I16" i="146"/>
  <c r="I18" i="146"/>
  <c r="I19" i="146"/>
  <c r="I26" i="146" l="1"/>
  <c r="I23" i="146"/>
  <c r="I29" i="146" l="1"/>
  <c r="J20" i="144"/>
  <c r="J25" i="144" l="1"/>
  <c r="J27" i="144" s="1"/>
  <c r="J2" i="144" s="1"/>
  <c r="I2" i="146"/>
  <c r="D29" i="151" a="1"/>
  <c r="D29" i="151" l="1"/>
  <c r="F1" i="151"/>
  <c r="C44" i="151" a="1"/>
  <c r="C44" i="151" l="1"/>
  <c r="J44" i="151" a="1"/>
  <c r="J44" i="151" l="1"/>
  <c r="F44" i="151" a="1"/>
  <c r="F44" i="151" l="1"/>
  <c r="D44" i="151" a="1"/>
  <c r="D44" i="151" l="1"/>
  <c r="E44" i="151" a="1"/>
  <c r="E44" i="151" l="1"/>
  <c r="E45" i="151" s="1"/>
  <c r="E46" i="151" s="1"/>
  <c r="D45" i="151"/>
  <c r="D46" i="151" s="1"/>
  <c r="F1" i="143" l="1"/>
  <c r="J26" i="151" a="1"/>
  <c r="J26" i="151" l="1"/>
  <c r="J16" i="143"/>
  <c r="K16" i="143" s="1"/>
  <c r="K17" i="143" l="1"/>
  <c r="J17" i="143"/>
  <c r="E3" i="146" l="1"/>
  <c r="E3" i="144" l="1"/>
  <c r="D30" i="151" l="1"/>
  <c r="D32" i="151" a="1"/>
  <c r="D32" i="151" l="1"/>
  <c r="D33" i="151" s="1"/>
  <c r="K3" i="143" l="1"/>
  <c r="E26" i="151" a="1"/>
  <c r="E26" i="151" l="1"/>
  <c r="E27" i="151" s="1"/>
  <c r="K5" i="143"/>
  <c r="K2" i="143"/>
  <c r="D26" i="151" a="1"/>
  <c r="D26" i="151" l="1"/>
  <c r="D27" i="151" s="1"/>
  <c r="K4" i="143"/>
  <c r="E24" i="151" l="1"/>
  <c r="E37" i="151" s="1"/>
  <c r="D24" i="151" l="1"/>
  <c r="D37" i="15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<sst xmlns="http://schemas.openxmlformats.org/spreadsheetml/2006/main" count="2338" uniqueCount="569">
  <si>
    <t xml:space="preserve">Zusammenfassung der Angebotswerte </t>
  </si>
  <si>
    <t>Angaben zum Bieter</t>
  </si>
  <si>
    <t>Name des Unternehmens:</t>
  </si>
  <si>
    <t>Straße / Nr.:</t>
  </si>
  <si>
    <t>PLZ / Ort:</t>
  </si>
  <si>
    <t>Ansprechpartner:</t>
  </si>
  <si>
    <t>Rufnummer:</t>
  </si>
  <si>
    <t>Fax:</t>
  </si>
  <si>
    <t>E-Mail:</t>
  </si>
  <si>
    <t>Angaben zum Angebot</t>
  </si>
  <si>
    <t>Alle Angaben zu Angebotswerten sind in Euro ohne Umsatzsteuer anzugeben!</t>
  </si>
  <si>
    <t>Los 1</t>
  </si>
  <si>
    <t xml:space="preserve">Los </t>
  </si>
  <si>
    <t>Gewerk</t>
  </si>
  <si>
    <t>Objekt</t>
  </si>
  <si>
    <t>Jährlicher Angebotswert ohne Ust. (€)</t>
  </si>
  <si>
    <t>Jährliche Produktivstunden (h)</t>
  </si>
  <si>
    <t>Durchschnittsleistung
(m²/h)</t>
  </si>
  <si>
    <t>Kalkulatorischer Stundenverrechnungssatz ohne Ust. (€)</t>
  </si>
  <si>
    <t>Vollständigkeit des Preisblatts</t>
  </si>
  <si>
    <t>Werktag</t>
  </si>
  <si>
    <t>Sonn-/Feiertag</t>
  </si>
  <si>
    <t>Hoher Feiertag</t>
  </si>
  <si>
    <t>Unterhaltsreinigung</t>
  </si>
  <si>
    <t>Zwischensumme</t>
  </si>
  <si>
    <t>Sonderdienste &amp; Tagesdienst</t>
  </si>
  <si>
    <t>Sonderleistungen (Verbrauchsmaterial)</t>
  </si>
  <si>
    <t>Sonderreinigung</t>
  </si>
  <si>
    <t>Gesamtsumme</t>
  </si>
  <si>
    <t>Los 2</t>
  </si>
  <si>
    <t>Durchschnittsleistung
(m²/h) - Glas</t>
  </si>
  <si>
    <t>Glas-/Rahmenreinigung</t>
  </si>
  <si>
    <t>Leistg:</t>
  </si>
  <si>
    <t>Objekt:</t>
  </si>
  <si>
    <t xml:space="preserve">Deutsche Gesellschaft für Internationale </t>
  </si>
  <si>
    <t>Stand:</t>
  </si>
  <si>
    <t xml:space="preserve">Los: </t>
  </si>
  <si>
    <t>Angebotswert:</t>
  </si>
  <si>
    <t>Zusammenarbeit (GIZ) GmbH</t>
  </si>
  <si>
    <t>zu reinigende Räume:</t>
  </si>
  <si>
    <t>Gewerk:</t>
  </si>
  <si>
    <t>1 UR</t>
  </si>
  <si>
    <t>Produktivstunden:</t>
  </si>
  <si>
    <t>Schellingstraße</t>
  </si>
  <si>
    <t>Intervall:</t>
  </si>
  <si>
    <t>V</t>
  </si>
  <si>
    <t>Durchschnittsleistung:</t>
  </si>
  <si>
    <t>Schellingstraße, 10785 Berlin</t>
  </si>
  <si>
    <t>Grundfläche:</t>
  </si>
  <si>
    <t>Reinigungsfläche:</t>
  </si>
  <si>
    <t xml:space="preserve">Kalkulatorischer Stundenverrechnungssatz: </t>
  </si>
  <si>
    <t>Angebotswert (Monat):</t>
  </si>
  <si>
    <t xml:space="preserve">Höchste zulässige Reinigungsleistung (m²/h): </t>
  </si>
  <si>
    <t>Produktivstunden (Monat):</t>
  </si>
  <si>
    <t>Pos.</t>
  </si>
  <si>
    <t>Bereich</t>
  </si>
  <si>
    <t>Etage</t>
  </si>
  <si>
    <t>Raumnr</t>
  </si>
  <si>
    <t xml:space="preserve">Raumart </t>
  </si>
  <si>
    <t>Bodenbelag</t>
  </si>
  <si>
    <t>Bemerkung</t>
  </si>
  <si>
    <t>LV</t>
  </si>
  <si>
    <t>Fläche
(m²)</t>
  </si>
  <si>
    <t>QN</t>
  </si>
  <si>
    <t xml:space="preserve">Turnus
(Woche, 
Mo.-Fr.)
</t>
  </si>
  <si>
    <t>Intervall
(Jahr)</t>
  </si>
  <si>
    <r>
      <t>Leistung
(m</t>
    </r>
    <r>
      <rPr>
        <b/>
        <vertAlign val="superscript"/>
        <sz val="9"/>
        <rFont val="Aptos"/>
        <family val="2"/>
      </rPr>
      <t>2</t>
    </r>
    <r>
      <rPr>
        <b/>
        <sz val="9"/>
        <rFont val="Aptos"/>
        <family val="2"/>
      </rPr>
      <t>/h)</t>
    </r>
  </si>
  <si>
    <r>
      <t>Reinigungs-
fläche (m</t>
    </r>
    <r>
      <rPr>
        <b/>
        <vertAlign val="superscript"/>
        <sz val="9"/>
        <rFont val="Aptos"/>
        <family val="2"/>
      </rPr>
      <t>2</t>
    </r>
    <r>
      <rPr>
        <b/>
        <sz val="9"/>
        <rFont val="Aptos"/>
        <family val="2"/>
      </rPr>
      <t>)</t>
    </r>
  </si>
  <si>
    <t>h / Jahr</t>
  </si>
  <si>
    <t>EP-RG 
(€)</t>
  </si>
  <si>
    <t>GP-Monat
(€)</t>
  </si>
  <si>
    <t>GP-Jahr
(€)</t>
  </si>
  <si>
    <t>Berlin - Schellingstraße</t>
  </si>
  <si>
    <t>BS1</t>
  </si>
  <si>
    <t>BS101</t>
  </si>
  <si>
    <t>BS11001F</t>
  </si>
  <si>
    <t>Flure, Hallen</t>
  </si>
  <si>
    <t>Teppich</t>
  </si>
  <si>
    <t>E1</t>
  </si>
  <si>
    <t>BS11002</t>
  </si>
  <si>
    <t>Gemeinschaftsräume</t>
  </si>
  <si>
    <t>I1</t>
  </si>
  <si>
    <t>BS11003</t>
  </si>
  <si>
    <t>Besprechungsraum</t>
  </si>
  <si>
    <t>C2</t>
  </si>
  <si>
    <t>BS11004</t>
  </si>
  <si>
    <t>BS11005</t>
  </si>
  <si>
    <t>BS11006KT</t>
  </si>
  <si>
    <t>Teeküche</t>
  </si>
  <si>
    <t>Pausenräume</t>
  </si>
  <si>
    <t>I2</t>
  </si>
  <si>
    <t>BS11007WH</t>
  </si>
  <si>
    <t>Sanitärraum</t>
  </si>
  <si>
    <t>Fließen</t>
  </si>
  <si>
    <t>G1</t>
  </si>
  <si>
    <t>BS11008WD</t>
  </si>
  <si>
    <t>BS11009</t>
  </si>
  <si>
    <t>BS11010</t>
  </si>
  <si>
    <t>Büroraum</t>
  </si>
  <si>
    <t>C1</t>
  </si>
  <si>
    <t>BS11011</t>
  </si>
  <si>
    <t>BS102</t>
  </si>
  <si>
    <t>BS12000F</t>
  </si>
  <si>
    <t>BS12001F</t>
  </si>
  <si>
    <t>BS12002F</t>
  </si>
  <si>
    <t>BS12002KT</t>
  </si>
  <si>
    <t>Linoleum</t>
  </si>
  <si>
    <t>Pausenraum (Teeküche)</t>
  </si>
  <si>
    <t>BS12003</t>
  </si>
  <si>
    <t>BS12004</t>
  </si>
  <si>
    <t>BS12003F</t>
  </si>
  <si>
    <t>BS12004F</t>
  </si>
  <si>
    <t>BS12005</t>
  </si>
  <si>
    <t>BS12006</t>
  </si>
  <si>
    <t>BS12007</t>
  </si>
  <si>
    <t>BS12008</t>
  </si>
  <si>
    <t>BS12009</t>
  </si>
  <si>
    <t>BS12010</t>
  </si>
  <si>
    <t>BS12011</t>
  </si>
  <si>
    <t>BS12012</t>
  </si>
  <si>
    <t>BS12013</t>
  </si>
  <si>
    <t>BS12014WH</t>
  </si>
  <si>
    <t>BS12015WD</t>
  </si>
  <si>
    <t>BS12016</t>
  </si>
  <si>
    <t>BS12017</t>
  </si>
  <si>
    <t>BS12018</t>
  </si>
  <si>
    <t>BS12019</t>
  </si>
  <si>
    <t>BS12020</t>
  </si>
  <si>
    <t>BS12021</t>
  </si>
  <si>
    <t>BS12022L</t>
  </si>
  <si>
    <t>Lagerraum</t>
  </si>
  <si>
    <t>KR</t>
  </si>
  <si>
    <t>BS12023L</t>
  </si>
  <si>
    <t>BS12024</t>
  </si>
  <si>
    <t>BS12025</t>
  </si>
  <si>
    <t>BS12026</t>
  </si>
  <si>
    <t>BS12027</t>
  </si>
  <si>
    <t>BS12028</t>
  </si>
  <si>
    <t>BS12029TK</t>
  </si>
  <si>
    <t>Serverräume</t>
  </si>
  <si>
    <t xml:space="preserve"> Serverräume</t>
  </si>
  <si>
    <t>BS12030WH</t>
  </si>
  <si>
    <t>BS12031WD</t>
  </si>
  <si>
    <t>BS12032F</t>
  </si>
  <si>
    <t>Linoleum/ Fließen</t>
  </si>
  <si>
    <t>BS12033W</t>
  </si>
  <si>
    <t>BS12034W</t>
  </si>
  <si>
    <t>BS12035G</t>
  </si>
  <si>
    <t>Garderobenraum</t>
  </si>
  <si>
    <t>D</t>
  </si>
  <si>
    <t>BS12036W</t>
  </si>
  <si>
    <t>BS12037W</t>
  </si>
  <si>
    <t>BS12038G</t>
  </si>
  <si>
    <t>BS12039SP</t>
  </si>
  <si>
    <t>Sporträume</t>
  </si>
  <si>
    <t>L1</t>
  </si>
  <si>
    <t>BS12040</t>
  </si>
  <si>
    <t>BS12041</t>
  </si>
  <si>
    <t>BS12042</t>
  </si>
  <si>
    <t>BS12043</t>
  </si>
  <si>
    <t>BS12044</t>
  </si>
  <si>
    <t>BS12045</t>
  </si>
  <si>
    <t>BS12046</t>
  </si>
  <si>
    <t>BS103</t>
  </si>
  <si>
    <t>BS13000F</t>
  </si>
  <si>
    <t>BS13001F</t>
  </si>
  <si>
    <t>BS13002F</t>
  </si>
  <si>
    <t>BS13002KT</t>
  </si>
  <si>
    <t>BS13003</t>
  </si>
  <si>
    <t>BS13003F</t>
  </si>
  <si>
    <t>BS13004</t>
  </si>
  <si>
    <t>BS13004F</t>
  </si>
  <si>
    <t>BS13005</t>
  </si>
  <si>
    <t>BS13005F</t>
  </si>
  <si>
    <t>BS13006</t>
  </si>
  <si>
    <t>BS13007WH</t>
  </si>
  <si>
    <t>BS13008WD</t>
  </si>
  <si>
    <t>BS13009</t>
  </si>
  <si>
    <t>BS13010</t>
  </si>
  <si>
    <t>BS13011</t>
  </si>
  <si>
    <t>BS13012C</t>
  </si>
  <si>
    <t>Kopierräume</t>
  </si>
  <si>
    <t xml:space="preserve"> Kopierräume</t>
  </si>
  <si>
    <t>BS13013</t>
  </si>
  <si>
    <t>BS13014</t>
  </si>
  <si>
    <t>BS13015L</t>
  </si>
  <si>
    <t>BS13016L</t>
  </si>
  <si>
    <t>BS13017TK</t>
  </si>
  <si>
    <t>BS13018</t>
  </si>
  <si>
    <t>BS13019</t>
  </si>
  <si>
    <t>BS13020</t>
  </si>
  <si>
    <t>BS13021R</t>
  </si>
  <si>
    <t>BS13022W</t>
  </si>
  <si>
    <t>BS13023WH</t>
  </si>
  <si>
    <t>BS13024WD</t>
  </si>
  <si>
    <t>BS13025</t>
  </si>
  <si>
    <t>BS13026</t>
  </si>
  <si>
    <t>BS13027</t>
  </si>
  <si>
    <t>BS13028</t>
  </si>
  <si>
    <t>BS13029</t>
  </si>
  <si>
    <t>BS13030</t>
  </si>
  <si>
    <t>BS13031</t>
  </si>
  <si>
    <t>BS13032</t>
  </si>
  <si>
    <t>BS13033</t>
  </si>
  <si>
    <t>BS13034</t>
  </si>
  <si>
    <t>BS13035</t>
  </si>
  <si>
    <t>BS104</t>
  </si>
  <si>
    <t>BS14000F</t>
  </si>
  <si>
    <t>BS14001F</t>
  </si>
  <si>
    <t>BS14002KT</t>
  </si>
  <si>
    <t>BS14002F</t>
  </si>
  <si>
    <t>BS14003</t>
  </si>
  <si>
    <t>BS14003F</t>
  </si>
  <si>
    <t>BS14004</t>
  </si>
  <si>
    <t>BS14004F</t>
  </si>
  <si>
    <t>BS14005</t>
  </si>
  <si>
    <t>BS14006</t>
  </si>
  <si>
    <t>BS14007WH</t>
  </si>
  <si>
    <t>BS14008WD</t>
  </si>
  <si>
    <t>BS14009</t>
  </si>
  <si>
    <t>BS14010</t>
  </si>
  <si>
    <t>BS14011</t>
  </si>
  <si>
    <t>BS14012C</t>
  </si>
  <si>
    <t>BS14013</t>
  </si>
  <si>
    <t>BS14014</t>
  </si>
  <si>
    <t>BS14015L</t>
  </si>
  <si>
    <t>BS14016L</t>
  </si>
  <si>
    <t>BS14017TK</t>
  </si>
  <si>
    <t>BS14018</t>
  </si>
  <si>
    <t>BS14019</t>
  </si>
  <si>
    <t>BS14020L</t>
  </si>
  <si>
    <t>BS14021</t>
  </si>
  <si>
    <t>BS14022</t>
  </si>
  <si>
    <t>BS14023</t>
  </si>
  <si>
    <t>BS14024TK</t>
  </si>
  <si>
    <t>BS14025W</t>
  </si>
  <si>
    <t>BS14026WH</t>
  </si>
  <si>
    <t>BS14027WD</t>
  </si>
  <si>
    <t>BS14028</t>
  </si>
  <si>
    <t>BS14029C</t>
  </si>
  <si>
    <t>BS14030</t>
  </si>
  <si>
    <t>BS14031</t>
  </si>
  <si>
    <t>BS14032</t>
  </si>
  <si>
    <t>BS14033</t>
  </si>
  <si>
    <t>BS14034KT</t>
  </si>
  <si>
    <t>BS14035</t>
  </si>
  <si>
    <t>BS14036</t>
  </si>
  <si>
    <t>BS14037</t>
  </si>
  <si>
    <t>BS14038</t>
  </si>
  <si>
    <t>BS105</t>
  </si>
  <si>
    <t>BS15000F</t>
  </si>
  <si>
    <t>BS15001F</t>
  </si>
  <si>
    <t>BS15002F</t>
  </si>
  <si>
    <t>BS15003F</t>
  </si>
  <si>
    <t>BS15004F</t>
  </si>
  <si>
    <t>BS15002KT</t>
  </si>
  <si>
    <t>BS15003</t>
  </si>
  <si>
    <t>BS15004</t>
  </si>
  <si>
    <t>BS15005</t>
  </si>
  <si>
    <t>BS15006</t>
  </si>
  <si>
    <t>BS15007</t>
  </si>
  <si>
    <t>BS15008</t>
  </si>
  <si>
    <t>BS15009</t>
  </si>
  <si>
    <t>BS15010</t>
  </si>
  <si>
    <t>BS15011</t>
  </si>
  <si>
    <t>BS15012WH</t>
  </si>
  <si>
    <t>BS15013WD</t>
  </si>
  <si>
    <t>BS15014</t>
  </si>
  <si>
    <t>BS15015</t>
  </si>
  <si>
    <t>BS15016</t>
  </si>
  <si>
    <t>BS15017</t>
  </si>
  <si>
    <t>BS15018TK</t>
  </si>
  <si>
    <t>BS15019L</t>
  </si>
  <si>
    <t>BS15020</t>
  </si>
  <si>
    <t>BS15021</t>
  </si>
  <si>
    <t>BS15022</t>
  </si>
  <si>
    <t>BS15023</t>
  </si>
  <si>
    <t>BS15024</t>
  </si>
  <si>
    <t>BS15025W</t>
  </si>
  <si>
    <t>BS15026R</t>
  </si>
  <si>
    <t>BS15027WH</t>
  </si>
  <si>
    <t>BS15028WD</t>
  </si>
  <si>
    <t>BS15029</t>
  </si>
  <si>
    <t>BS15030C</t>
  </si>
  <si>
    <t>BS15031</t>
  </si>
  <si>
    <t>BS15032</t>
  </si>
  <si>
    <t>BS15033</t>
  </si>
  <si>
    <t>BS15034</t>
  </si>
  <si>
    <t>BS15035</t>
  </si>
  <si>
    <t>BS15036</t>
  </si>
  <si>
    <t>BS15037</t>
  </si>
  <si>
    <t>BS15038</t>
  </si>
  <si>
    <t>BS15039</t>
  </si>
  <si>
    <t>BS15040</t>
  </si>
  <si>
    <t>BS15041</t>
  </si>
  <si>
    <t>BS15042</t>
  </si>
  <si>
    <t>BS107</t>
  </si>
  <si>
    <t>BS17000F</t>
  </si>
  <si>
    <t>BS17001F</t>
  </si>
  <si>
    <t>BS17002F</t>
  </si>
  <si>
    <t>BS17003F</t>
  </si>
  <si>
    <t>BS17004F</t>
  </si>
  <si>
    <t>BS17005F</t>
  </si>
  <si>
    <t>BS17006F</t>
  </si>
  <si>
    <t>BS17007F</t>
  </si>
  <si>
    <t>BS17002KT</t>
  </si>
  <si>
    <t>BS17003</t>
  </si>
  <si>
    <t>BS17004</t>
  </si>
  <si>
    <t>BS17005</t>
  </si>
  <si>
    <t>BS17006</t>
  </si>
  <si>
    <t>BS17007WH</t>
  </si>
  <si>
    <t>BS17008WD</t>
  </si>
  <si>
    <t>BS17009</t>
  </si>
  <si>
    <t>BS17010C</t>
  </si>
  <si>
    <t>BS17011</t>
  </si>
  <si>
    <t>BS17012</t>
  </si>
  <si>
    <t>BS17013</t>
  </si>
  <si>
    <t>BS17014</t>
  </si>
  <si>
    <t>BS17015</t>
  </si>
  <si>
    <t>BS17016</t>
  </si>
  <si>
    <t>BS17017</t>
  </si>
  <si>
    <t>BS17018</t>
  </si>
  <si>
    <t>BS17019</t>
  </si>
  <si>
    <t>BS17020</t>
  </si>
  <si>
    <t>BS17021TK</t>
  </si>
  <si>
    <t>BS17022L</t>
  </si>
  <si>
    <t>BS17023</t>
  </si>
  <si>
    <t>BS17024</t>
  </si>
  <si>
    <t>BS17025</t>
  </si>
  <si>
    <t>BS17026</t>
  </si>
  <si>
    <t>BS17027</t>
  </si>
  <si>
    <t>BS17028</t>
  </si>
  <si>
    <t>BS17029</t>
  </si>
  <si>
    <t>BS17030R</t>
  </si>
  <si>
    <t>BS17031W</t>
  </si>
  <si>
    <t>BS17032WH</t>
  </si>
  <si>
    <t>BS17033WD</t>
  </si>
  <si>
    <t>BS17034</t>
  </si>
  <si>
    <t>BS17035C</t>
  </si>
  <si>
    <t>BS17036</t>
  </si>
  <si>
    <t>BS17037</t>
  </si>
  <si>
    <t>BS17038</t>
  </si>
  <si>
    <t>BS17039</t>
  </si>
  <si>
    <t>BS17040</t>
  </si>
  <si>
    <t>BS17041</t>
  </si>
  <si>
    <t>BS17042</t>
  </si>
  <si>
    <t>BS17043</t>
  </si>
  <si>
    <t>BS17044</t>
  </si>
  <si>
    <t>BS17045</t>
  </si>
  <si>
    <t>BS17046</t>
  </si>
  <si>
    <t>BS108</t>
  </si>
  <si>
    <t>BS18000F</t>
  </si>
  <si>
    <t>BS18001F</t>
  </si>
  <si>
    <t>BS18002F</t>
  </si>
  <si>
    <t>BS18003F</t>
  </si>
  <si>
    <t>BS18002KT</t>
  </si>
  <si>
    <t>BS18003</t>
  </si>
  <si>
    <t>BS18004</t>
  </si>
  <si>
    <t>BS18005</t>
  </si>
  <si>
    <t>BS18006</t>
  </si>
  <si>
    <t>BS18007</t>
  </si>
  <si>
    <t>BS18008WH</t>
  </si>
  <si>
    <t>BS18009WD</t>
  </si>
  <si>
    <t>BS18010</t>
  </si>
  <si>
    <t>BS18011</t>
  </si>
  <si>
    <t>BS18012</t>
  </si>
  <si>
    <t>BS18013</t>
  </si>
  <si>
    <t>BS18014</t>
  </si>
  <si>
    <t>BS18015</t>
  </si>
  <si>
    <t>BS18016</t>
  </si>
  <si>
    <t>BS18017</t>
  </si>
  <si>
    <t>BS18018TK</t>
  </si>
  <si>
    <t>BS18019L</t>
  </si>
  <si>
    <t>BS18020</t>
  </si>
  <si>
    <t>BS18021</t>
  </si>
  <si>
    <t>BS18022</t>
  </si>
  <si>
    <t>BS18023</t>
  </si>
  <si>
    <t>BS18024</t>
  </si>
  <si>
    <t>GS</t>
  </si>
  <si>
    <t>GESAMTSUMME</t>
  </si>
  <si>
    <t>Legende:</t>
  </si>
  <si>
    <t>Pos.:</t>
  </si>
  <si>
    <t>Position</t>
  </si>
  <si>
    <t>h:</t>
  </si>
  <si>
    <t>Stunden</t>
  </si>
  <si>
    <t>R-Nr.</t>
  </si>
  <si>
    <t>Raumnummer</t>
  </si>
  <si>
    <t>EP-RG:</t>
  </si>
  <si>
    <t>Einheitspreis pro Reinigung</t>
  </si>
  <si>
    <t xml:space="preserve">LV: </t>
  </si>
  <si>
    <t>Leistungsverzeichnis</t>
  </si>
  <si>
    <t>GP-Jahr:</t>
  </si>
  <si>
    <t>Gesamtpreis pro Jahr</t>
  </si>
  <si>
    <t>KR:</t>
  </si>
  <si>
    <t>keine Reinigung</t>
  </si>
  <si>
    <t>SR:</t>
  </si>
  <si>
    <t>Tagesdienst &amp; Sonderdienste</t>
  </si>
  <si>
    <t>Datenherkunft:</t>
  </si>
  <si>
    <t>AG</t>
  </si>
  <si>
    <t xml:space="preserve">Gewerk: </t>
  </si>
  <si>
    <t>2 SD</t>
  </si>
  <si>
    <t xml:space="preserve">Einzutragen sind die Angebotswerte für Reinigungsleistungen von einer Stunde laut Leistungsverzeichnis Tagesdienst. </t>
  </si>
  <si>
    <t>Die Angebotswerte verstehen sich inkl. Material und Gerätekosten, wenn nicht im Leistungsverzeichnis anderslautend beschrieben.</t>
  </si>
  <si>
    <t>Kosten für An- und Abfahrt sind ebenfalls einzurechnen.</t>
  </si>
  <si>
    <t>Innerhalb des beschriebenen täglichen Einsatzzeitraums müssen stets zwei Reinigungskräfte für den Tagesdienst  zur Verfügung stehen.</t>
  </si>
  <si>
    <t>Beschreibung 1</t>
  </si>
  <si>
    <t>Beschreibung 2</t>
  </si>
  <si>
    <t>Einsatzzeit 
in Std. 
pro Tag</t>
  </si>
  <si>
    <t>Intervall 
(Woche)</t>
  </si>
  <si>
    <t>Intervall (Jahr)</t>
  </si>
  <si>
    <t>STVS 
in € je Std.</t>
  </si>
  <si>
    <t>Einsatzstunden pro Jahr</t>
  </si>
  <si>
    <t xml:space="preserve">GP-Jahr
 in € 
</t>
  </si>
  <si>
    <t>Tageskraft</t>
  </si>
  <si>
    <t xml:space="preserve">Einsatzzeitraum </t>
  </si>
  <si>
    <t xml:space="preserve">Eine Kraft
Mo - Fr: 11:00 Uhr - 15:00 Uhr </t>
  </si>
  <si>
    <t>TD</t>
  </si>
  <si>
    <t xml:space="preserve">Legende: </t>
  </si>
  <si>
    <t>LV:</t>
  </si>
  <si>
    <t>STVS:</t>
  </si>
  <si>
    <t xml:space="preserve"> kalkulatorischer Stundenverrechnungssatz</t>
  </si>
  <si>
    <t>TD:</t>
  </si>
  <si>
    <t xml:space="preserve"> Tagesdienst</t>
  </si>
  <si>
    <t>Std.:</t>
  </si>
  <si>
    <t xml:space="preserve"> Stunde/Stunden</t>
  </si>
  <si>
    <t>GP:</t>
  </si>
  <si>
    <t>Gesamtpreis</t>
  </si>
  <si>
    <t xml:space="preserve"> </t>
  </si>
  <si>
    <t>3 GV</t>
  </si>
  <si>
    <t>Gestellung von Verbrauchsmaterial</t>
  </si>
  <si>
    <t>Einzutragen sind Angebotspreise für die Lieferung von Verbrauchsmaterial inkl. der bedarfsmäßigen Verteilung.</t>
  </si>
  <si>
    <t xml:space="preserve">Die eingegebenen Angebotswerte (EP) verstehen sich je Einheit ohne Umsatzsteuer. </t>
  </si>
  <si>
    <t>Die Gleichwertigkeit ist auf Anforderung des AG mittels Datenblatt des Produkts nachzuweisen.</t>
  </si>
  <si>
    <t>Produkt &amp; Verpackungsgröße oder gleichwertig</t>
  </si>
  <si>
    <t>Menge pro Jahr*</t>
  </si>
  <si>
    <t>Einheit</t>
  </si>
  <si>
    <t>EP pro Einheit (€)</t>
  </si>
  <si>
    <t>GP pro Jahr (€)</t>
  </si>
  <si>
    <t>Verbrauchsmaterialien</t>
  </si>
  <si>
    <t>Papier für Handtuchspender</t>
  </si>
  <si>
    <t>3000 Blatt, 2-lagig, 24x32cm (BxL), W-Falz; Blauer Engel</t>
  </si>
  <si>
    <t>Stk.</t>
  </si>
  <si>
    <t>Toilettenpapier</t>
  </si>
  <si>
    <t>3-lagig; Blauer Engel, 250 Blatt</t>
  </si>
  <si>
    <t>Rolle</t>
  </si>
  <si>
    <t>Spülmaschinentabs</t>
  </si>
  <si>
    <t>Paket á 60 Stück in wiederverschließbaren Karton
EU-Eco-Label, Palmöl-frei, chlor- und phosphtatfrei</t>
  </si>
  <si>
    <t>Paket</t>
  </si>
  <si>
    <t>Handwaschseife (Seifencreme)</t>
  </si>
  <si>
    <t>Standard á 500 ml; naturfarben oder rosa; 
EU-Eco-Label oder vergleichbare Zertifizierung</t>
  </si>
  <si>
    <t>Ersatz WC-Bürste</t>
  </si>
  <si>
    <t>ERSATZ-Toilettenbürstenkopf für  Toilettenbürste, Farbe: Schwarz</t>
  </si>
  <si>
    <t>Ersatz WC-Bürstenhalter</t>
  </si>
  <si>
    <t>Ersatz WC-Bürstenhalter, Farbe: schwarz</t>
  </si>
  <si>
    <t>Handspülmittel</t>
  </si>
  <si>
    <t>Standard á 500 ml; 
EU-Eco-Label oder vergleichbare Zertifizierung</t>
  </si>
  <si>
    <t>Händedesinfektionsmittel (viruzid)</t>
  </si>
  <si>
    <t>Händedesinfektion, 1000 ml</t>
  </si>
  <si>
    <t>Klarspüler für Geschirrspüler</t>
  </si>
  <si>
    <t>Standard, 1000 ml</t>
  </si>
  <si>
    <t>Flasche</t>
  </si>
  <si>
    <t>Spezialsalz für Geschirrspüler</t>
  </si>
  <si>
    <t>Standard, 2 KG</t>
  </si>
  <si>
    <t>Menstruationsartikel</t>
  </si>
  <si>
    <t>Binden
Größe Normal
Aus 100% Bio-Baumwolle,  ohne schädliche Chemikalien, ohne Farbstoffe, ohne Chlorbleiche, ohne Parfüme.
recyclebare Einzelverpackung
zur Befüllung der Spender für Menstruationsartikel</t>
  </si>
  <si>
    <t>Stück</t>
  </si>
  <si>
    <t>Tampons
Größe Normal
Aus 100% Bio-Baumwolle,  ohne schädliche Chemikalien, ohne Farbstoffe, ohne Chlorbleiche, ohne Parfüme.
recyclebare Einzelverpackung
zur Befüllung der Spender für Menstruationsartikel</t>
  </si>
  <si>
    <t>Spülschwämme</t>
  </si>
  <si>
    <t>langlebig, PVC-frei, aus Recyclingmaterial; nachhaltige Produkt- und Verpackungslösung</t>
  </si>
  <si>
    <t>Geschirrspültücher</t>
  </si>
  <si>
    <t>wiederverwendbar, waschbar und langlebig; aus Recyclingmaterial oder nachwachsenden Rohstoffen; nachhaltige Produkt- und Verpackungslösung</t>
  </si>
  <si>
    <t>Erstaustattung</t>
  </si>
  <si>
    <t>Erstaustattung: WC-Bürste</t>
  </si>
  <si>
    <t>Erstausstattung WC-Garnitur (WC Bürste und -halter), 
Farbe: schwarz, Kunststoff</t>
  </si>
  <si>
    <t>4 SR</t>
  </si>
  <si>
    <t xml:space="preserve">Sonderreinigung </t>
  </si>
  <si>
    <t xml:space="preserve">Einzutragen sind Angebotspreise für Sonderleistungen auf Abruf. Die Angebotswerte verstehen sich je Einheit ohne Umsatzsteuer </t>
  </si>
  <si>
    <t>inkl. Material- und Gerätekosten wenn nicht anderslautend beschrieben. Kosten für An- und Abfahren sind ebenfalls einzurechnen.</t>
  </si>
  <si>
    <t>Die Sonderreinigungen wurden in bis zu drei Gruppen aufgeteilt:</t>
  </si>
  <si>
    <t>1. Gruppe</t>
  </si>
  <si>
    <t>Sonderreinigungen nach Stückpreisen (blau): Hier ist in das Grau hinterlegte Feld ein Stückpreis einzutragen.</t>
  </si>
  <si>
    <t>Die Errechnung des GP-Jahr (€) ergibt sich dann aus der Multiplikation der Jahresstückzahl (=Menge*Intervall) und des EP pro Stück</t>
  </si>
  <si>
    <t>2. Gruppe:</t>
  </si>
  <si>
    <t>Sonderreinigungen im Quadratmetereinzelpreis (grün): Hier ist in das grau hinterlegte Feld ein Preis je m² einzutragen.</t>
  </si>
  <si>
    <t>Die Errechnung des GP-Jahr (€) ergibt sich dann aus Multiplikation der Jahresreinigungfläche (=Fläche je Reinigung*Intervall) mit dem EP pro m²</t>
  </si>
  <si>
    <t>Deutsche Gesellschaft für Internationale Zusammenarbeit (GIZ) GmbH</t>
  </si>
  <si>
    <t>Sonderreinigungen nach Stückpreisen</t>
  </si>
  <si>
    <t>Preis pro Einheit (€)</t>
  </si>
  <si>
    <t>Menge</t>
  </si>
  <si>
    <t>Intervall pro Jahr*</t>
  </si>
  <si>
    <t xml:space="preserve">GP-Jahr
(€) </t>
  </si>
  <si>
    <t>Intensivreinigung der Küchenzeilen in den Teeküchen</t>
  </si>
  <si>
    <t xml:space="preserve">Innen und außen einschließlich der Abzüge und der elektrischen Geräte </t>
  </si>
  <si>
    <t>Zwischensumme der Sonderreinigungen nach Stückpreis</t>
  </si>
  <si>
    <t>Sonderreinigungen im Quadratmetereinzelpreis</t>
  </si>
  <si>
    <t>Preis pro m² (€)</t>
  </si>
  <si>
    <t>Fläche</t>
  </si>
  <si>
    <t>Fleckentfernung auf Teppichboden</t>
  </si>
  <si>
    <t>Fachgerechte Entfernung von Flecken und punktuellen Verschmutzungen auf textilen Bodenbelägen einschließlich erforderlicher Vorbehandlung und Fleckbehandlung.</t>
  </si>
  <si>
    <t>m²</t>
  </si>
  <si>
    <t>Zwischensumme der Sonderreinigungen im Quadratmetereinzelpreis</t>
  </si>
  <si>
    <t>*</t>
  </si>
  <si>
    <t xml:space="preserve">Bei den angegebenen Reinigungsintervallen pro Jahr und Raum handelt es sich um Schätzwerte. </t>
  </si>
  <si>
    <t>Die tatsächlich beauftragte Anzahl an Reinigungen kann sowohl höher als auch niedriger sein.</t>
  </si>
  <si>
    <t>Stundenverrechnungssatz</t>
  </si>
  <si>
    <t>Gestellung von Schmutzfangmatten (SF)</t>
  </si>
  <si>
    <t>GIZ</t>
  </si>
  <si>
    <t>Angebotswert (Jahr):</t>
  </si>
  <si>
    <t>5 SF</t>
  </si>
  <si>
    <t xml:space="preserve">Produktivstunden: </t>
  </si>
  <si>
    <t>Einzutragen sind Angebotspreise für die Gestellung von Schmutzfangmatten.</t>
  </si>
  <si>
    <t>Die Angebotswerte verstehen sich je Stück und je Wechsel ohne Umsatzsteuer. Die Kosten für Anlieferung und Abtransport sind ebenfalls einzurechnen.</t>
  </si>
  <si>
    <t xml:space="preserve">In die grau hinterlegten Felder ist der Stückpreis je Wechsel für die Gestellung einer Schmutzfangmatte in der angegebenen Größe und dem angegebenen </t>
  </si>
  <si>
    <t xml:space="preserve">Wechselzeitraum einzutragen. Die Errechnung des Angebotswerts in Euro ergibt sich dann aus der Multiplikation des Felds "Preis pro Stück pro Wechsel" </t>
  </si>
  <si>
    <t>mit der Anzahl Matten und dem Intervall pro Jahr.</t>
  </si>
  <si>
    <t>Es können alternative Mattengrößen angeboten werden.</t>
  </si>
  <si>
    <t>Bei Matten mit einer Seitenlänge bis 1 m darf die Abweichung maximal +-5 cm je Seite betragen.</t>
  </si>
  <si>
    <t>Bei Matten mit einer Seitenlänge ab 1 m darf die Abweichung maximal +-5 Prozent je Seite betragen.</t>
  </si>
  <si>
    <t>Kalkulatorischer Stundenverrechnungssatz:</t>
  </si>
  <si>
    <t>Maße
(cm x cm)</t>
  </si>
  <si>
    <t>Farbe</t>
  </si>
  <si>
    <t>Qualität</t>
  </si>
  <si>
    <t>Wechselturnus
Sommer/Winter</t>
  </si>
  <si>
    <t>Preis pro Stück pro Wechsel (€)</t>
  </si>
  <si>
    <t>Anzahl
Matten</t>
  </si>
  <si>
    <t>Intervall pro Jahr</t>
  </si>
  <si>
    <t>300 x 150</t>
  </si>
  <si>
    <t>grau / schwarz</t>
  </si>
  <si>
    <t>Standard</t>
  </si>
  <si>
    <t>14-tägig</t>
  </si>
  <si>
    <t>150 x 90</t>
  </si>
  <si>
    <t>Hinweis:</t>
  </si>
  <si>
    <t xml:space="preserve">Bei den angegebenen Größen und Mengen pro Jahr handelt es sich um Schätzwerte. </t>
  </si>
  <si>
    <t>Die tatsächlich beauftragten Mengen können sowohl höher als auch niedriger sein.</t>
  </si>
  <si>
    <t>Angebotswert (Reinigung):</t>
  </si>
  <si>
    <t>1 GlR</t>
  </si>
  <si>
    <t>Angebotswert (Steiger, etc.):</t>
  </si>
  <si>
    <t>Gesamtsumme:</t>
  </si>
  <si>
    <t>Durchschnittsleistung Glas-/Rahmen:</t>
  </si>
  <si>
    <t xml:space="preserve">Höchste zulässige Reinigungsleistung Reinigung (m²/h): </t>
  </si>
  <si>
    <t>Fläche (m²):</t>
  </si>
  <si>
    <t>Gebäude</t>
  </si>
  <si>
    <t>Glasart</t>
  </si>
  <si>
    <t>Reinigung - 
Glas</t>
  </si>
  <si>
    <t>Intervall - 
Glas (Jahr)</t>
  </si>
  <si>
    <r>
      <t>Leistung - 
Glas (m</t>
    </r>
    <r>
      <rPr>
        <b/>
        <vertAlign val="superscript"/>
        <sz val="9"/>
        <rFont val="Aptos"/>
        <family val="2"/>
      </rPr>
      <t>2</t>
    </r>
    <r>
      <rPr>
        <b/>
        <sz val="9"/>
        <rFont val="Aptos"/>
        <family val="2"/>
      </rPr>
      <t>/h)</t>
    </r>
  </si>
  <si>
    <t>Preis (€)</t>
  </si>
  <si>
    <t>Reinigung - 
Glas-/Rahmen</t>
  </si>
  <si>
    <t>Intervall - Glas/ Rahmen (Jahr)</t>
  </si>
  <si>
    <t>Leistung - Glas-/Rahmen (m²/h)</t>
  </si>
  <si>
    <t>Preis Glas-/Rahmen (€)</t>
  </si>
  <si>
    <t>EP pro Einsatz (€)</t>
  </si>
  <si>
    <t>Fenster</t>
  </si>
  <si>
    <t>Außenglas</t>
  </si>
  <si>
    <t>GlR</t>
  </si>
  <si>
    <t>einseitig -  
Glas und Rahmen</t>
  </si>
  <si>
    <t>Balkon</t>
  </si>
  <si>
    <t>beidseitig - 
Glas und Rahmen</t>
  </si>
  <si>
    <t>Zwischentüren</t>
  </si>
  <si>
    <t>Innenglas</t>
  </si>
  <si>
    <t>Glastrennwände</t>
  </si>
  <si>
    <t>Hilfmitteleinsatz (Steiger etc.)</t>
  </si>
  <si>
    <t>ZS</t>
  </si>
  <si>
    <r>
      <t>In der Spalte "Fläche (m</t>
    </r>
    <r>
      <rPr>
        <vertAlign val="superscript"/>
        <sz val="9"/>
        <rFont val="Aptos"/>
        <family val="2"/>
      </rPr>
      <t>2</t>
    </r>
    <r>
      <rPr>
        <sz val="9"/>
        <rFont val="Aptos"/>
        <family val="2"/>
      </rPr>
      <t>)" ist das lichte Rohbaumaß (Glas inkl. Rahmen) von Fenstern, Türen, Glaswänden etc. angegeben ohne Berücksichtigung der Anzahl der Reinigungsflächen.</t>
    </r>
  </si>
  <si>
    <t>Die Flächenangaben verstehen sich einseitig gemessen und, sofern nicht anders angegeben, beidseitig zu reinigen.</t>
  </si>
  <si>
    <t>Die Glas-/Rahmenreinigung sind wie im Leistungsverzeichnis Glas-/Rahmenreinigung beschrieben durchzuführen.</t>
  </si>
  <si>
    <t>LV: Leistungsverzeichnis</t>
  </si>
  <si>
    <t>EP: Einheitspreis</t>
  </si>
  <si>
    <t>GP: Gesamtpreis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</si>
</sst>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00\ [$€-40A]_-;\-* #,##0.0000\ [$€-40A]_-;_-* &quot;-&quot;????\ [$€-40A]_-;_-@_-"/>
    <numFmt numFmtId="167" formatCode="_([$€-2]* #,##0.00_);_([$€-2]* \(#,##0.00\);_([$€-2]* &quot;-&quot;??_)"/>
    <numFmt numFmtId="168" formatCode="_(* #,##0.00_);_(* \(#,##0.00\);_(* &quot;-&quot;??_);_(@_)"/>
    <numFmt numFmtId="169" formatCode="_(&quot;$&quot;* #,##0.00_);_(&quot;$&quot;* \(#,##0.00\);_(&quot;$&quot;* &quot;-&quot;??_);_(@_)"/>
    <numFmt numFmtId="170" formatCode="#,##0.0000"/>
    <numFmt numFmtId="171" formatCode="#,##0.00\ &quot;€&quot;"/>
  </numFmts>
  <fonts count="6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charset val="1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color indexed="8"/>
      <name val="Arial"/>
      <family val="2"/>
    </font>
    <font>
      <sz val="11"/>
      <color theme="1"/>
      <name val="Gotham Medium"/>
      <family val="2"/>
    </font>
    <font>
      <b/>
      <sz val="10"/>
      <color rgb="FF3F3F3F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rgb="FF000000"/>
      <name val="Calibri"/>
      <family val="2"/>
      <scheme val="minor"/>
    </font>
    <font>
      <sz val="10"/>
      <name val="Helv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name val="Aptos"/>
      <family val="2"/>
    </font>
    <font>
      <sz val="9"/>
      <name val="Aptos"/>
      <family val="2"/>
    </font>
    <font>
      <b/>
      <sz val="9"/>
      <name val="Aptos"/>
      <family val="2"/>
    </font>
    <font>
      <b/>
      <vertAlign val="superscript"/>
      <sz val="9"/>
      <name val="Aptos"/>
      <family val="2"/>
    </font>
    <font>
      <b/>
      <sz val="9"/>
      <color theme="1"/>
      <name val="Aptos"/>
      <family val="2"/>
    </font>
    <font>
      <b/>
      <sz val="12"/>
      <name val="Aptos"/>
      <family val="2"/>
    </font>
    <font>
      <sz val="12"/>
      <color theme="0"/>
      <name val="Aptos"/>
      <family val="2"/>
    </font>
    <font>
      <b/>
      <sz val="10"/>
      <color theme="0"/>
      <name val="Aptos"/>
      <family val="2"/>
    </font>
    <font>
      <b/>
      <sz val="9"/>
      <color theme="0"/>
      <name val="Aptos"/>
      <family val="2"/>
    </font>
    <font>
      <b/>
      <sz val="9"/>
      <color rgb="FFFF0000"/>
      <name val="Aptos"/>
      <family val="2"/>
    </font>
    <font>
      <b/>
      <sz val="11"/>
      <name val="Aptos"/>
      <family val="2"/>
    </font>
    <font>
      <b/>
      <sz val="10"/>
      <name val="Aptos"/>
      <family val="2"/>
    </font>
    <font>
      <b/>
      <sz val="12"/>
      <color theme="0"/>
      <name val="Aptos"/>
      <family val="2"/>
    </font>
    <font>
      <b/>
      <sz val="18"/>
      <color theme="0"/>
      <name val="Aptos"/>
      <family val="2"/>
    </font>
    <font>
      <vertAlign val="superscript"/>
      <sz val="9"/>
      <name val="Aptos"/>
      <family val="2"/>
    </font>
    <font>
      <b/>
      <sz val="14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b/>
      <u/>
      <sz val="10"/>
      <name val="Aptos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b/>
      <sz val="9"/>
      <name val="Arial"/>
      <family val="2"/>
    </font>
    <font>
      <sz val="9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14996795556505021"/>
      </diagonal>
    </border>
    <border diagonalUp="1" diagonalDown="1"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auto="1"/>
      </left>
      <right/>
      <top style="thin">
        <color auto="1"/>
      </top>
      <bottom style="thin">
        <color auto="1"/>
      </bottom>
      <diagonal style="thin">
        <color theme="0" tint="-0.14996795556505021"/>
      </diagonal>
    </border>
    <border diagonalUp="1" diagonalDown="1">
      <left/>
      <right/>
      <top style="thin">
        <color auto="1"/>
      </top>
      <bottom style="thin">
        <color auto="1"/>
      </bottom>
      <diagonal style="thin">
        <color theme="0" tint="-0.14996795556505021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theme="0" tint="-0.14996795556505021"/>
      </diagonal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11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9" fillId="2" borderId="0" applyNumberFormat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15" borderId="7" applyNumberFormat="0" applyFont="0" applyAlignment="0" applyProtection="0"/>
    <xf numFmtId="0" fontId="11" fillId="15" borderId="7" applyNumberFormat="0" applyFont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166" fontId="7" fillId="0" borderId="0"/>
    <xf numFmtId="0" fontId="11" fillId="0" borderId="0"/>
    <xf numFmtId="0" fontId="7" fillId="0" borderId="0"/>
    <xf numFmtId="164" fontId="12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2" fillId="0" borderId="0"/>
    <xf numFmtId="0" fontId="5" fillId="0" borderId="0"/>
    <xf numFmtId="0" fontId="13" fillId="0" borderId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5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24" borderId="0" applyNumberFormat="0" applyBorder="0" applyAlignment="0" applyProtection="0"/>
    <xf numFmtId="0" fontId="15" fillId="26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6" fillId="19" borderId="0" applyNumberFormat="0" applyBorder="0" applyAlignment="0" applyProtection="0"/>
    <xf numFmtId="0" fontId="17" fillId="22" borderId="12" applyNumberFormat="0" applyAlignment="0" applyProtection="0"/>
    <xf numFmtId="0" fontId="18" fillId="23" borderId="15" applyNumberFormat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5" fillId="0" borderId="0" applyNumberFormat="0" applyFill="0" applyBorder="0" applyProtection="0">
      <alignment horizontal="left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18" borderId="0" applyNumberFormat="0" applyBorder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21" borderId="12" applyNumberFormat="0" applyAlignment="0" applyProtection="0"/>
    <xf numFmtId="0" fontId="30" fillId="0" borderId="14" applyNumberFormat="0" applyFill="0" applyAlignment="0" applyProtection="0"/>
    <xf numFmtId="0" fontId="31" fillId="20" borderId="0" applyNumberFormat="0" applyBorder="0" applyAlignment="0" applyProtection="0"/>
    <xf numFmtId="0" fontId="32" fillId="0" borderId="0">
      <alignment vertical="top"/>
    </xf>
    <xf numFmtId="0" fontId="32" fillId="0" borderId="0">
      <alignment vertical="top"/>
    </xf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1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33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2" fillId="0" borderId="0"/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4" fillId="0" borderId="0"/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32" fillId="0" borderId="0">
      <alignment vertical="top"/>
    </xf>
    <xf numFmtId="0" fontId="4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15" borderId="7" applyNumberFormat="0" applyFont="0" applyAlignment="0" applyProtection="0"/>
    <xf numFmtId="0" fontId="34" fillId="22" borderId="13" applyNumberFormat="0" applyAlignment="0" applyProtection="0"/>
    <xf numFmtId="9" fontId="2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36" fillId="0" borderId="17">
      <alignment horizontal="center"/>
    </xf>
    <xf numFmtId="4" fontId="6" fillId="36" borderId="18" applyNumberFormat="0" applyProtection="0">
      <alignment vertical="center"/>
    </xf>
    <xf numFmtId="4" fontId="6" fillId="37" borderId="18" applyNumberFormat="0" applyProtection="0">
      <alignment horizontal="left" vertical="center" indent="1"/>
    </xf>
    <xf numFmtId="4" fontId="6" fillId="38" borderId="18" applyNumberFormat="0" applyProtection="0">
      <alignment horizontal="left" vertical="center" indent="1"/>
    </xf>
    <xf numFmtId="4" fontId="6" fillId="0" borderId="18" applyNumberFormat="0" applyProtection="0">
      <alignment horizontal="right" vertical="center"/>
    </xf>
    <xf numFmtId="4" fontId="6" fillId="38" borderId="18" applyNumberFormat="0" applyProtection="0">
      <alignment horizontal="left" vertical="center" indent="1"/>
    </xf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1" applyNumberFormat="0" applyFill="0" applyProtection="0">
      <alignment vertical="top" wrapText="1"/>
    </xf>
    <xf numFmtId="49" fontId="5" fillId="0" borderId="0" applyFont="0" applyFill="0" applyBorder="0" applyAlignment="0" applyProtection="0">
      <protection locked="0"/>
    </xf>
    <xf numFmtId="0" fontId="14" fillId="0" borderId="16" applyNumberFormat="0" applyFill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40" fontId="5" fillId="0" borderId="0" applyFont="0" applyFill="0" applyBorder="0" applyAlignment="0" applyProtection="0"/>
    <xf numFmtId="0" fontId="3" fillId="0" borderId="0"/>
    <xf numFmtId="166" fontId="5" fillId="0" borderId="0"/>
    <xf numFmtId="0" fontId="2" fillId="0" borderId="0"/>
    <xf numFmtId="0" fontId="5" fillId="0" borderId="0"/>
    <xf numFmtId="167" fontId="5" fillId="0" borderId="0"/>
    <xf numFmtId="0" fontId="1" fillId="0" borderId="0"/>
    <xf numFmtId="0" fontId="5" fillId="0" borderId="0"/>
    <xf numFmtId="165" fontId="5" fillId="0" borderId="0" applyFont="0" applyFill="0" applyBorder="0" applyAlignment="0" applyProtection="0"/>
  </cellStyleXfs>
  <cellXfs count="575">
    <xf numFmtId="0" fontId="0" fillId="0" borderId="0" xfId="0"/>
    <xf numFmtId="0" fontId="41" fillId="0" borderId="0" xfId="0" applyFont="1"/>
    <xf numFmtId="4" fontId="42" fillId="0" borderId="0" xfId="887" applyNumberFormat="1" applyFont="1"/>
    <xf numFmtId="0" fontId="42" fillId="0" borderId="0" xfId="887" applyFont="1"/>
    <xf numFmtId="2" fontId="42" fillId="0" borderId="0" xfId="887" applyNumberFormat="1" applyFont="1"/>
    <xf numFmtId="0" fontId="42" fillId="0" borderId="0" xfId="887" applyFont="1" applyAlignment="1">
      <alignment horizontal="right"/>
    </xf>
    <xf numFmtId="0" fontId="42" fillId="0" borderId="0" xfId="887" applyFont="1" applyAlignment="1">
      <alignment horizontal="center"/>
    </xf>
    <xf numFmtId="0" fontId="42" fillId="0" borderId="0" xfId="887" applyFont="1" applyAlignment="1">
      <alignment horizontal="left"/>
    </xf>
    <xf numFmtId="49" fontId="42" fillId="0" borderId="0" xfId="887" applyNumberFormat="1" applyFont="1"/>
    <xf numFmtId="0" fontId="41" fillId="0" borderId="0" xfId="0" applyFont="1" applyAlignment="1">
      <alignment horizontal="left"/>
    </xf>
    <xf numFmtId="49" fontId="42" fillId="0" borderId="0" xfId="887" applyNumberFormat="1" applyFont="1" applyAlignment="1">
      <alignment horizontal="right"/>
    </xf>
    <xf numFmtId="49" fontId="42" fillId="0" borderId="0" xfId="907" applyNumberFormat="1" applyFont="1"/>
    <xf numFmtId="167" fontId="42" fillId="0" borderId="0" xfId="907" applyFont="1" applyAlignment="1">
      <alignment horizontal="right"/>
    </xf>
    <xf numFmtId="49" fontId="42" fillId="0" borderId="0" xfId="887" applyNumberFormat="1" applyFont="1" applyAlignment="1">
      <alignment horizontal="left"/>
    </xf>
    <xf numFmtId="167" fontId="42" fillId="0" borderId="0" xfId="907" applyFont="1" applyAlignment="1">
      <alignment horizontal="center"/>
    </xf>
    <xf numFmtId="167" fontId="42" fillId="0" borderId="0" xfId="907" applyFont="1"/>
    <xf numFmtId="167" fontId="42" fillId="0" borderId="0" xfId="907" applyFont="1" applyAlignment="1">
      <alignment horizontal="left"/>
    </xf>
    <xf numFmtId="0" fontId="41" fillId="0" borderId="0" xfId="0" applyFont="1" applyAlignment="1">
      <alignment vertical="center"/>
    </xf>
    <xf numFmtId="4" fontId="43" fillId="39" borderId="19" xfId="0" applyNumberFormat="1" applyFont="1" applyFill="1" applyBorder="1" applyAlignment="1">
      <alignment horizontal="right" vertical="center"/>
    </xf>
    <xf numFmtId="0" fontId="43" fillId="39" borderId="28" xfId="0" applyFont="1" applyFill="1" applyBorder="1" applyAlignment="1">
      <alignment horizontal="center" vertical="center"/>
    </xf>
    <xf numFmtId="4" fontId="43" fillId="16" borderId="19" xfId="0" applyNumberFormat="1" applyFont="1" applyFill="1" applyBorder="1" applyAlignment="1">
      <alignment horizontal="center" vertical="center"/>
    </xf>
    <xf numFmtId="0" fontId="43" fillId="39" borderId="28" xfId="0" applyFont="1" applyFill="1" applyBorder="1" applyAlignment="1">
      <alignment horizontal="left" vertical="center"/>
    </xf>
    <xf numFmtId="0" fontId="43" fillId="39" borderId="6" xfId="0" applyFont="1" applyFill="1" applyBorder="1" applyAlignment="1">
      <alignment vertical="center"/>
    </xf>
    <xf numFmtId="0" fontId="43" fillId="39" borderId="23" xfId="0" applyFont="1" applyFill="1" applyBorder="1" applyAlignment="1">
      <alignment vertical="center"/>
    </xf>
    <xf numFmtId="0" fontId="43" fillId="39" borderId="19" xfId="0" applyFont="1" applyFill="1" applyBorder="1" applyAlignment="1">
      <alignment horizontal="left" vertical="center"/>
    </xf>
    <xf numFmtId="0" fontId="43" fillId="39" borderId="19" xfId="0" applyFont="1" applyFill="1" applyBorder="1" applyAlignment="1">
      <alignment horizontal="right" vertical="center"/>
    </xf>
    <xf numFmtId="2" fontId="42" fillId="0" borderId="24" xfId="887" quotePrefix="1" applyNumberFormat="1" applyFont="1" applyBorder="1" applyAlignment="1">
      <alignment horizontal="center" vertical="center"/>
    </xf>
    <xf numFmtId="0" fontId="42" fillId="0" borderId="33" xfId="0" applyFont="1" applyBorder="1" applyAlignment="1">
      <alignment horizontal="right" vertical="center"/>
    </xf>
    <xf numFmtId="4" fontId="41" fillId="0" borderId="20" xfId="879" applyNumberFormat="1" applyFont="1" applyBorder="1" applyAlignment="1">
      <alignment horizontal="right" vertical="center"/>
    </xf>
    <xf numFmtId="4" fontId="43" fillId="40" borderId="24" xfId="887" applyNumberFormat="1" applyFont="1" applyFill="1" applyBorder="1" applyAlignment="1">
      <alignment vertical="top" wrapText="1"/>
    </xf>
    <xf numFmtId="0" fontId="43" fillId="40" borderId="25" xfId="887" applyFont="1" applyFill="1" applyBorder="1" applyAlignment="1">
      <alignment vertical="top" wrapText="1"/>
    </xf>
    <xf numFmtId="0" fontId="43" fillId="40" borderId="25" xfId="887" applyFont="1" applyFill="1" applyBorder="1" applyAlignment="1">
      <alignment vertical="top"/>
    </xf>
    <xf numFmtId="2" fontId="43" fillId="40" borderId="25" xfId="887" applyNumberFormat="1" applyFont="1" applyFill="1" applyBorder="1" applyAlignment="1">
      <alignment vertical="top" wrapText="1"/>
    </xf>
    <xf numFmtId="0" fontId="43" fillId="40" borderId="34" xfId="887" applyFont="1" applyFill="1" applyBorder="1" applyAlignment="1">
      <alignment vertical="top"/>
    </xf>
    <xf numFmtId="2" fontId="43" fillId="0" borderId="8" xfId="887" applyNumberFormat="1" applyFont="1" applyBorder="1" applyAlignment="1">
      <alignment vertical="top" wrapText="1"/>
    </xf>
    <xf numFmtId="0" fontId="43" fillId="0" borderId="8" xfId="887" applyFont="1" applyBorder="1" applyAlignment="1">
      <alignment horizontal="left" vertical="top" wrapText="1"/>
    </xf>
    <xf numFmtId="0" fontId="45" fillId="0" borderId="8" xfId="887" applyFont="1" applyBorder="1" applyAlignment="1">
      <alignment horizontal="left" vertical="top" wrapText="1"/>
    </xf>
    <xf numFmtId="0" fontId="43" fillId="0" borderId="8" xfId="887" applyFont="1" applyBorder="1" applyAlignment="1">
      <alignment horizontal="left" vertical="top"/>
    </xf>
    <xf numFmtId="0" fontId="43" fillId="0" borderId="8" xfId="887" applyFont="1" applyBorder="1" applyAlignment="1">
      <alignment vertical="top"/>
    </xf>
    <xf numFmtId="49" fontId="43" fillId="0" borderId="8" xfId="887" applyNumberFormat="1" applyFont="1" applyBorder="1" applyAlignment="1">
      <alignment vertical="top"/>
    </xf>
    <xf numFmtId="2" fontId="42" fillId="0" borderId="24" xfId="83" applyNumberFormat="1" applyFont="1" applyBorder="1" applyAlignment="1">
      <alignment horizontal="right" vertical="center"/>
    </xf>
    <xf numFmtId="2" fontId="42" fillId="0" borderId="25" xfId="887" applyNumberFormat="1" applyFont="1" applyBorder="1" applyAlignment="1">
      <alignment horizontal="left" vertical="center"/>
    </xf>
    <xf numFmtId="0" fontId="46" fillId="0" borderId="25" xfId="887" applyFont="1" applyBorder="1" applyAlignment="1">
      <alignment horizontal="right" vertical="center"/>
    </xf>
    <xf numFmtId="0" fontId="42" fillId="0" borderId="25" xfId="887" applyFont="1" applyBorder="1" applyAlignment="1">
      <alignment horizontal="right" vertical="center"/>
    </xf>
    <xf numFmtId="0" fontId="42" fillId="0" borderId="22" xfId="887" applyFont="1" applyBorder="1" applyAlignment="1">
      <alignment horizontal="right" vertical="center"/>
    </xf>
    <xf numFmtId="0" fontId="42" fillId="0" borderId="25" xfId="887" applyFont="1" applyBorder="1" applyAlignment="1">
      <alignment horizontal="center"/>
    </xf>
    <xf numFmtId="0" fontId="42" fillId="0" borderId="25" xfId="887" applyFont="1" applyBorder="1" applyAlignment="1">
      <alignment horizontal="left"/>
    </xf>
    <xf numFmtId="0" fontId="42" fillId="0" borderId="23" xfId="887" applyFont="1" applyBorder="1"/>
    <xf numFmtId="44" fontId="42" fillId="0" borderId="24" xfId="83" applyNumberFormat="1" applyFont="1" applyBorder="1" applyAlignment="1">
      <alignment horizontal="right" vertical="center"/>
    </xf>
    <xf numFmtId="0" fontId="43" fillId="0" borderId="25" xfId="887" applyFont="1" applyBorder="1" applyAlignment="1">
      <alignment horizontal="left" vertical="center"/>
    </xf>
    <xf numFmtId="4" fontId="42" fillId="0" borderId="24" xfId="887" applyNumberFormat="1" applyFont="1" applyBorder="1" applyAlignment="1">
      <alignment horizontal="right" vertical="center"/>
    </xf>
    <xf numFmtId="2" fontId="43" fillId="0" borderId="25" xfId="887" applyNumberFormat="1" applyFont="1" applyBorder="1" applyAlignment="1">
      <alignment horizontal="left" vertical="center"/>
    </xf>
    <xf numFmtId="0" fontId="42" fillId="0" borderId="6" xfId="887" applyFont="1" applyBorder="1"/>
    <xf numFmtId="49" fontId="42" fillId="0" borderId="5" xfId="887" applyNumberFormat="1" applyFont="1" applyBorder="1"/>
    <xf numFmtId="0" fontId="42" fillId="0" borderId="5" xfId="887" applyFont="1" applyBorder="1"/>
    <xf numFmtId="0" fontId="42" fillId="0" borderId="4" xfId="887" applyFont="1" applyBorder="1" applyAlignment="1">
      <alignment horizontal="left"/>
    </xf>
    <xf numFmtId="4" fontId="43" fillId="16" borderId="24" xfId="887" applyNumberFormat="1" applyFont="1" applyFill="1" applyBorder="1" applyAlignment="1">
      <alignment vertical="center"/>
    </xf>
    <xf numFmtId="0" fontId="42" fillId="16" borderId="25" xfId="887" applyFont="1" applyFill="1" applyBorder="1"/>
    <xf numFmtId="2" fontId="43" fillId="0" borderId="25" xfId="887" applyNumberFormat="1" applyFont="1" applyBorder="1" applyAlignment="1">
      <alignment vertical="center"/>
    </xf>
    <xf numFmtId="2" fontId="43" fillId="0" borderId="23" xfId="887" applyNumberFormat="1" applyFont="1" applyBorder="1" applyAlignment="1">
      <alignment vertical="center"/>
    </xf>
    <xf numFmtId="2" fontId="43" fillId="0" borderId="3" xfId="83" applyNumberFormat="1" applyFont="1" applyBorder="1" applyAlignment="1">
      <alignment horizontal="right" vertical="center"/>
    </xf>
    <xf numFmtId="0" fontId="49" fillId="0" borderId="22" xfId="83" applyNumberFormat="1" applyFont="1" applyBorder="1" applyAlignment="1">
      <alignment horizontal="center" vertical="center" wrapText="1"/>
    </xf>
    <xf numFmtId="165" fontId="49" fillId="0" borderId="22" xfId="83" applyFont="1" applyBorder="1" applyAlignment="1">
      <alignment horizontal="center" vertical="center" wrapText="1"/>
    </xf>
    <xf numFmtId="0" fontId="43" fillId="0" borderId="0" xfId="887" applyFont="1" applyAlignment="1">
      <alignment horizontal="center"/>
    </xf>
    <xf numFmtId="2" fontId="42" fillId="0" borderId="22" xfId="887" applyNumberFormat="1" applyFont="1" applyBorder="1" applyAlignment="1">
      <alignment horizontal="left"/>
    </xf>
    <xf numFmtId="0" fontId="42" fillId="0" borderId="26" xfId="887" applyFont="1" applyBorder="1"/>
    <xf numFmtId="0" fontId="42" fillId="0" borderId="3" xfId="887" applyFont="1" applyBorder="1"/>
    <xf numFmtId="0" fontId="42" fillId="0" borderId="0" xfId="0" applyFont="1"/>
    <xf numFmtId="0" fontId="42" fillId="0" borderId="2" xfId="887" applyFont="1" applyBorder="1" applyAlignment="1">
      <alignment horizontal="left"/>
    </xf>
    <xf numFmtId="4" fontId="43" fillId="16" borderId="24" xfId="83" applyNumberFormat="1" applyFont="1" applyFill="1" applyBorder="1" applyAlignment="1">
      <alignment vertical="center"/>
    </xf>
    <xf numFmtId="0" fontId="42" fillId="16" borderId="5" xfId="887" applyFont="1" applyFill="1" applyBorder="1"/>
    <xf numFmtId="2" fontId="43" fillId="0" borderId="8" xfId="887" applyNumberFormat="1" applyFont="1" applyBorder="1" applyAlignment="1">
      <alignment horizontal="right" vertical="center"/>
    </xf>
    <xf numFmtId="0" fontId="43" fillId="0" borderId="24" xfId="83" applyNumberFormat="1" applyFont="1" applyBorder="1" applyAlignment="1">
      <alignment horizontal="center" vertical="center" wrapText="1"/>
    </xf>
    <xf numFmtId="165" fontId="43" fillId="0" borderId="23" xfId="83" applyFont="1" applyBorder="1" applyAlignment="1">
      <alignment horizontal="center" vertical="center" wrapText="1"/>
    </xf>
    <xf numFmtId="165" fontId="43" fillId="0" borderId="3" xfId="83" applyFont="1" applyBorder="1" applyAlignment="1">
      <alignment horizontal="center" vertical="center" wrapText="1"/>
    </xf>
    <xf numFmtId="165" fontId="43" fillId="0" borderId="0" xfId="83" applyFont="1" applyBorder="1" applyAlignment="1">
      <alignment horizontal="center" vertical="center" wrapText="1"/>
    </xf>
    <xf numFmtId="0" fontId="42" fillId="0" borderId="2" xfId="887" applyFont="1" applyBorder="1" applyAlignment="1">
      <alignment horizontal="center"/>
    </xf>
    <xf numFmtId="1" fontId="42" fillId="0" borderId="24" xfId="83" applyNumberFormat="1" applyFont="1" applyBorder="1" applyAlignment="1">
      <alignment horizontal="left" vertical="center"/>
    </xf>
    <xf numFmtId="2" fontId="42" fillId="0" borderId="23" xfId="887" applyNumberFormat="1" applyFont="1" applyBorder="1" applyAlignment="1">
      <alignment horizontal="left" vertical="center"/>
    </xf>
    <xf numFmtId="0" fontId="43" fillId="0" borderId="0" xfId="0" applyFont="1"/>
    <xf numFmtId="44" fontId="43" fillId="16" borderId="24" xfId="887" applyNumberFormat="1" applyFont="1" applyFill="1" applyBorder="1" applyAlignment="1">
      <alignment vertical="center"/>
    </xf>
    <xf numFmtId="2" fontId="43" fillId="0" borderId="3" xfId="887" applyNumberFormat="1" applyFont="1" applyBorder="1" applyAlignment="1">
      <alignment horizontal="right" vertical="center"/>
    </xf>
    <xf numFmtId="0" fontId="49" fillId="0" borderId="5" xfId="887" applyFont="1" applyBorder="1" applyAlignment="1">
      <alignment horizontal="center" vertical="center"/>
    </xf>
    <xf numFmtId="0" fontId="43" fillId="0" borderId="0" xfId="887" applyFont="1" applyAlignment="1">
      <alignment horizontal="center" vertical="center"/>
    </xf>
    <xf numFmtId="14" fontId="42" fillId="0" borderId="2" xfId="887" applyNumberFormat="1" applyFont="1" applyBorder="1" applyAlignment="1">
      <alignment horizontal="center"/>
    </xf>
    <xf numFmtId="14" fontId="42" fillId="0" borderId="24" xfId="887" applyNumberFormat="1" applyFont="1" applyBorder="1" applyAlignment="1">
      <alignment horizontal="left"/>
    </xf>
    <xf numFmtId="0" fontId="43" fillId="0" borderId="22" xfId="0" applyFont="1" applyBorder="1"/>
    <xf numFmtId="0" fontId="49" fillId="0" borderId="24" xfId="887" applyFont="1" applyBorder="1" applyAlignment="1">
      <alignment horizontal="center" vertical="center"/>
    </xf>
    <xf numFmtId="0" fontId="49" fillId="0" borderId="25" xfId="887" applyFont="1" applyBorder="1" applyAlignment="1">
      <alignment horizontal="center" vertical="center"/>
    </xf>
    <xf numFmtId="0" fontId="48" fillId="0" borderId="23" xfId="887" applyFont="1" applyBorder="1" applyAlignment="1">
      <alignment vertical="center"/>
    </xf>
    <xf numFmtId="2" fontId="43" fillId="0" borderId="27" xfId="887" applyNumberFormat="1" applyFont="1" applyBorder="1" applyAlignment="1">
      <alignment horizontal="center" vertical="center"/>
    </xf>
    <xf numFmtId="0" fontId="43" fillId="0" borderId="22" xfId="887" applyFont="1" applyBorder="1" applyAlignment="1">
      <alignment horizontal="center" vertical="center"/>
    </xf>
    <xf numFmtId="0" fontId="42" fillId="0" borderId="22" xfId="887" applyFont="1" applyBorder="1" applyAlignment="1">
      <alignment horizontal="center"/>
    </xf>
    <xf numFmtId="0" fontId="42" fillId="0" borderId="25" xfId="887" applyFont="1" applyBorder="1"/>
    <xf numFmtId="49" fontId="42" fillId="0" borderId="25" xfId="887" applyNumberFormat="1" applyFont="1" applyBorder="1"/>
    <xf numFmtId="0" fontId="43" fillId="0" borderId="25" xfId="887" applyFont="1" applyBorder="1"/>
    <xf numFmtId="0" fontId="42" fillId="0" borderId="23" xfId="887" applyFont="1" applyBorder="1" applyAlignment="1">
      <alignment horizontal="left"/>
    </xf>
    <xf numFmtId="167" fontId="42" fillId="0" borderId="23" xfId="907" applyFont="1" applyBorder="1" applyAlignment="1">
      <alignment horizontal="left"/>
    </xf>
    <xf numFmtId="167" fontId="43" fillId="0" borderId="25" xfId="907" applyFont="1" applyBorder="1"/>
    <xf numFmtId="166" fontId="42" fillId="0" borderId="23" xfId="904" applyFont="1" applyBorder="1"/>
    <xf numFmtId="0" fontId="49" fillId="0" borderId="23" xfId="887" applyFont="1" applyBorder="1" applyAlignment="1">
      <alignment horizontal="left" vertical="center"/>
    </xf>
    <xf numFmtId="0" fontId="49" fillId="0" borderId="25" xfId="887" applyFont="1" applyBorder="1" applyAlignment="1">
      <alignment horizontal="left" vertical="center"/>
    </xf>
    <xf numFmtId="0" fontId="43" fillId="0" borderId="25" xfId="887" applyFont="1" applyBorder="1" applyAlignment="1">
      <alignment horizontal="center" vertical="center"/>
    </xf>
    <xf numFmtId="0" fontId="50" fillId="0" borderId="25" xfId="887" applyFont="1" applyBorder="1" applyAlignment="1">
      <alignment horizontal="left" vertical="center"/>
    </xf>
    <xf numFmtId="2" fontId="43" fillId="0" borderId="25" xfId="907" applyNumberFormat="1" applyFont="1" applyBorder="1"/>
    <xf numFmtId="0" fontId="51" fillId="0" borderId="24" xfId="84" applyNumberFormat="1" applyFont="1" applyBorder="1" applyAlignment="1">
      <alignment horizontal="center" vertical="top"/>
    </xf>
    <xf numFmtId="167" fontId="42" fillId="0" borderId="26" xfId="907" applyFont="1" applyBorder="1" applyAlignment="1">
      <alignment horizontal="left"/>
    </xf>
    <xf numFmtId="0" fontId="42" fillId="0" borderId="24" xfId="904" applyNumberFormat="1" applyFont="1" applyBorder="1" applyAlignment="1">
      <alignment horizontal="left"/>
    </xf>
    <xf numFmtId="2" fontId="43" fillId="0" borderId="23" xfId="907" applyNumberFormat="1" applyFont="1" applyBorder="1"/>
    <xf numFmtId="44" fontId="43" fillId="0" borderId="5" xfId="84" applyNumberFormat="1" applyFont="1" applyBorder="1"/>
    <xf numFmtId="44" fontId="43" fillId="16" borderId="6" xfId="84" applyNumberFormat="1" applyFont="1" applyFill="1" applyBorder="1"/>
    <xf numFmtId="167" fontId="42" fillId="0" borderId="2" xfId="907" applyFont="1" applyBorder="1" applyAlignment="1">
      <alignment horizontal="left"/>
    </xf>
    <xf numFmtId="14" fontId="42" fillId="0" borderId="25" xfId="904" applyNumberFormat="1" applyFont="1" applyBorder="1" applyAlignment="1">
      <alignment horizontal="left"/>
    </xf>
    <xf numFmtId="1" fontId="43" fillId="0" borderId="23" xfId="887" applyNumberFormat="1" applyFont="1" applyBorder="1" applyAlignment="1">
      <alignment horizontal="center" vertical="center"/>
    </xf>
    <xf numFmtId="1" fontId="43" fillId="0" borderId="24" xfId="887" applyNumberFormat="1" applyFont="1" applyBorder="1" applyAlignment="1">
      <alignment horizontal="center" vertical="center"/>
    </xf>
    <xf numFmtId="4" fontId="43" fillId="0" borderId="25" xfId="83" applyNumberFormat="1" applyFont="1" applyBorder="1" applyAlignment="1">
      <alignment vertical="center"/>
    </xf>
    <xf numFmtId="4" fontId="41" fillId="0" borderId="0" xfId="904" applyNumberFormat="1" applyFont="1" applyAlignment="1">
      <alignment vertical="center"/>
    </xf>
    <xf numFmtId="166" fontId="42" fillId="0" borderId="26" xfId="904" applyFont="1" applyBorder="1"/>
    <xf numFmtId="0" fontId="42" fillId="0" borderId="22" xfId="904" applyNumberFormat="1" applyFont="1" applyBorder="1" applyAlignment="1">
      <alignment horizontal="left"/>
    </xf>
    <xf numFmtId="4" fontId="43" fillId="0" borderId="22" xfId="907" applyNumberFormat="1" applyFont="1" applyBorder="1"/>
    <xf numFmtId="2" fontId="43" fillId="0" borderId="22" xfId="907" applyNumberFormat="1" applyFont="1" applyBorder="1"/>
    <xf numFmtId="167" fontId="42" fillId="0" borderId="4" xfId="907" applyFont="1" applyBorder="1" applyAlignment="1">
      <alignment horizontal="left"/>
    </xf>
    <xf numFmtId="0" fontId="42" fillId="0" borderId="6" xfId="0" applyFont="1" applyBorder="1"/>
    <xf numFmtId="166" fontId="42" fillId="0" borderId="4" xfId="904" applyFont="1" applyBorder="1"/>
    <xf numFmtId="0" fontId="42" fillId="0" borderId="5" xfId="904" applyNumberFormat="1" applyFont="1" applyBorder="1" applyAlignment="1">
      <alignment horizontal="left"/>
    </xf>
    <xf numFmtId="4" fontId="43" fillId="0" borderId="5" xfId="907" applyNumberFormat="1" applyFont="1" applyBorder="1"/>
    <xf numFmtId="2" fontId="43" fillId="0" borderId="5" xfId="907" applyNumberFormat="1" applyFont="1" applyBorder="1"/>
    <xf numFmtId="167" fontId="52" fillId="0" borderId="26" xfId="907" applyFont="1" applyBorder="1" applyAlignment="1">
      <alignment horizontal="left"/>
    </xf>
    <xf numFmtId="167" fontId="43" fillId="0" borderId="22" xfId="907" applyFont="1" applyBorder="1"/>
    <xf numFmtId="167" fontId="42" fillId="0" borderId="22" xfId="907" applyFont="1" applyBorder="1"/>
    <xf numFmtId="2" fontId="42" fillId="0" borderId="22" xfId="907" applyNumberFormat="1" applyFont="1" applyBorder="1" applyAlignment="1">
      <alignment horizontal="left" vertical="top" wrapText="1"/>
    </xf>
    <xf numFmtId="4" fontId="42" fillId="0" borderId="27" xfId="907" applyNumberFormat="1" applyFont="1" applyBorder="1" applyAlignment="1">
      <alignment horizontal="center"/>
    </xf>
    <xf numFmtId="167" fontId="52" fillId="0" borderId="2" xfId="907" applyFont="1" applyBorder="1" applyAlignment="1">
      <alignment horizontal="left"/>
    </xf>
    <xf numFmtId="167" fontId="43" fillId="0" borderId="0" xfId="907" applyFont="1"/>
    <xf numFmtId="2" fontId="42" fillId="0" borderId="0" xfId="907" applyNumberFormat="1" applyFont="1" applyAlignment="1">
      <alignment horizontal="left" vertical="top" wrapText="1"/>
    </xf>
    <xf numFmtId="4" fontId="42" fillId="0" borderId="3" xfId="907" applyNumberFormat="1" applyFont="1" applyBorder="1" applyAlignment="1">
      <alignment horizontal="center"/>
    </xf>
    <xf numFmtId="167" fontId="43" fillId="0" borderId="23" xfId="907" applyFont="1" applyBorder="1" applyAlignment="1">
      <alignment vertical="top"/>
    </xf>
    <xf numFmtId="167" fontId="43" fillId="0" borderId="24" xfId="907" applyFont="1" applyBorder="1" applyAlignment="1">
      <alignment vertical="top"/>
    </xf>
    <xf numFmtId="4" fontId="43" fillId="0" borderId="24" xfId="907" applyNumberFormat="1" applyFont="1" applyBorder="1" applyAlignment="1">
      <alignment vertical="top" wrapText="1"/>
    </xf>
    <xf numFmtId="166" fontId="43" fillId="40" borderId="23" xfId="904" applyFont="1" applyFill="1" applyBorder="1"/>
    <xf numFmtId="0" fontId="43" fillId="40" borderId="23" xfId="904" applyNumberFormat="1" applyFont="1" applyFill="1" applyBorder="1"/>
    <xf numFmtId="0" fontId="43" fillId="40" borderId="25" xfId="904" applyNumberFormat="1" applyFont="1" applyFill="1" applyBorder="1"/>
    <xf numFmtId="166" fontId="43" fillId="40" borderId="25" xfId="904" applyFont="1" applyFill="1" applyBorder="1"/>
    <xf numFmtId="166" fontId="43" fillId="40" borderId="24" xfId="904" applyFont="1" applyFill="1" applyBorder="1"/>
    <xf numFmtId="166" fontId="43" fillId="0" borderId="0" xfId="904" applyFont="1"/>
    <xf numFmtId="0" fontId="42" fillId="0" borderId="4" xfId="907" applyNumberFormat="1" applyFont="1" applyBorder="1" applyAlignment="1">
      <alignment horizontal="right" vertical="center"/>
    </xf>
    <xf numFmtId="167" fontId="42" fillId="0" borderId="4" xfId="907" applyFont="1" applyBorder="1" applyAlignment="1">
      <alignment horizontal="left" vertical="center"/>
    </xf>
    <xf numFmtId="4" fontId="42" fillId="0" borderId="19" xfId="907" applyNumberFormat="1" applyFont="1" applyBorder="1" applyAlignment="1">
      <alignment vertical="center"/>
    </xf>
    <xf numFmtId="167" fontId="43" fillId="39" borderId="23" xfId="907" applyFont="1" applyFill="1" applyBorder="1" applyAlignment="1">
      <alignment horizontal="left"/>
    </xf>
    <xf numFmtId="167" fontId="43" fillId="39" borderId="25" xfId="907" applyFont="1" applyFill="1" applyBorder="1"/>
    <xf numFmtId="2" fontId="43" fillId="39" borderId="21" xfId="907" applyNumberFormat="1" applyFont="1" applyFill="1" applyBorder="1"/>
    <xf numFmtId="4" fontId="42" fillId="0" borderId="0" xfId="907" applyNumberFormat="1" applyFont="1"/>
    <xf numFmtId="170" fontId="42" fillId="0" borderId="0" xfId="907" applyNumberFormat="1" applyFont="1"/>
    <xf numFmtId="49" fontId="42" fillId="0" borderId="0" xfId="904" applyNumberFormat="1" applyFont="1" applyAlignment="1">
      <alignment horizontal="right"/>
    </xf>
    <xf numFmtId="49" fontId="42" fillId="0" borderId="0" xfId="904" applyNumberFormat="1" applyFont="1" applyAlignment="1">
      <alignment horizontal="left"/>
    </xf>
    <xf numFmtId="0" fontId="42" fillId="0" borderId="24" xfId="887" applyFont="1" applyBorder="1" applyAlignment="1">
      <alignment horizontal="left"/>
    </xf>
    <xf numFmtId="0" fontId="42" fillId="0" borderId="22" xfId="887" applyFont="1" applyBorder="1" applyAlignment="1">
      <alignment horizontal="left"/>
    </xf>
    <xf numFmtId="0" fontId="48" fillId="0" borderId="22" xfId="887" applyFont="1" applyBorder="1" applyAlignment="1">
      <alignment vertical="center"/>
    </xf>
    <xf numFmtId="0" fontId="49" fillId="0" borderId="22" xfId="887" applyFont="1" applyBorder="1" applyAlignment="1">
      <alignment horizontal="center" vertical="center"/>
    </xf>
    <xf numFmtId="0" fontId="48" fillId="0" borderId="25" xfId="887" applyFont="1" applyBorder="1" applyAlignment="1">
      <alignment vertical="center"/>
    </xf>
    <xf numFmtId="0" fontId="41" fillId="0" borderId="0" xfId="879" applyFont="1"/>
    <xf numFmtId="0" fontId="43" fillId="0" borderId="22" xfId="887" applyFont="1" applyBorder="1"/>
    <xf numFmtId="0" fontId="42" fillId="0" borderId="27" xfId="887" applyFont="1" applyBorder="1"/>
    <xf numFmtId="0" fontId="42" fillId="0" borderId="26" xfId="887" applyFont="1" applyBorder="1" applyAlignment="1">
      <alignment horizontal="left"/>
    </xf>
    <xf numFmtId="165" fontId="43" fillId="0" borderId="27" xfId="83" applyFont="1" applyBorder="1" applyAlignment="1">
      <alignment horizontal="center" vertical="center" wrapText="1"/>
    </xf>
    <xf numFmtId="165" fontId="43" fillId="0" borderId="22" xfId="83" applyFont="1" applyBorder="1" applyAlignment="1">
      <alignment horizontal="center" vertical="center" wrapText="1"/>
    </xf>
    <xf numFmtId="2" fontId="42" fillId="0" borderId="23" xfId="887" applyNumberFormat="1" applyFont="1" applyBorder="1" applyAlignment="1">
      <alignment vertical="center"/>
    </xf>
    <xf numFmtId="2" fontId="42" fillId="0" borderId="25" xfId="887" applyNumberFormat="1" applyFont="1" applyBorder="1" applyAlignment="1">
      <alignment vertical="center"/>
    </xf>
    <xf numFmtId="44" fontId="42" fillId="0" borderId="24" xfId="887" applyNumberFormat="1" applyFont="1" applyBorder="1" applyAlignment="1">
      <alignment vertical="center"/>
    </xf>
    <xf numFmtId="0" fontId="43" fillId="0" borderId="0" xfId="887" applyFont="1"/>
    <xf numFmtId="14" fontId="42" fillId="0" borderId="2" xfId="887" applyNumberFormat="1" applyFont="1" applyBorder="1" applyAlignment="1">
      <alignment horizontal="left"/>
    </xf>
    <xf numFmtId="14" fontId="49" fillId="0" borderId="3" xfId="887" applyNumberFormat="1" applyFont="1" applyBorder="1" applyAlignment="1">
      <alignment vertical="center" wrapText="1"/>
    </xf>
    <xf numFmtId="14" fontId="43" fillId="0" borderId="24" xfId="887" applyNumberFormat="1" applyFont="1" applyBorder="1" applyAlignment="1">
      <alignment horizontal="center" vertical="center" wrapText="1"/>
    </xf>
    <xf numFmtId="14" fontId="43" fillId="0" borderId="0" xfId="887" applyNumberFormat="1" applyFont="1" applyAlignment="1">
      <alignment horizontal="center" vertical="center" wrapText="1"/>
    </xf>
    <xf numFmtId="49" fontId="43" fillId="0" borderId="24" xfId="887" applyNumberFormat="1" applyFont="1" applyBorder="1" applyAlignment="1">
      <alignment horizontal="center" vertical="center"/>
    </xf>
    <xf numFmtId="171" fontId="42" fillId="0" borderId="24" xfId="83" applyNumberFormat="1" applyFont="1" applyFill="1" applyBorder="1" applyAlignment="1">
      <alignment vertical="center"/>
    </xf>
    <xf numFmtId="171" fontId="43" fillId="16" borderId="24" xfId="887" applyNumberFormat="1" applyFont="1" applyFill="1" applyBorder="1" applyAlignment="1">
      <alignment vertical="center"/>
    </xf>
    <xf numFmtId="0" fontId="42" fillId="0" borderId="5" xfId="879" applyFont="1" applyBorder="1" applyAlignment="1">
      <alignment vertical="center"/>
    </xf>
    <xf numFmtId="4" fontId="43" fillId="16" borderId="24" xfId="887" applyNumberFormat="1" applyFont="1" applyFill="1" applyBorder="1" applyAlignment="1">
      <alignment horizontal="right" vertical="center"/>
    </xf>
    <xf numFmtId="0" fontId="54" fillId="0" borderId="23" xfId="887" applyFont="1" applyBorder="1" applyAlignment="1">
      <alignment vertical="center"/>
    </xf>
    <xf numFmtId="0" fontId="54" fillId="0" borderId="25" xfId="887" applyFont="1" applyBorder="1" applyAlignment="1">
      <alignment vertical="center"/>
    </xf>
    <xf numFmtId="0" fontId="54" fillId="0" borderId="24" xfId="887" applyFont="1" applyBorder="1" applyAlignment="1">
      <alignment vertical="center"/>
    </xf>
    <xf numFmtId="0" fontId="42" fillId="0" borderId="23" xfId="887" applyFont="1" applyBorder="1" applyAlignment="1">
      <alignment horizontal="center"/>
    </xf>
    <xf numFmtId="44" fontId="46" fillId="0" borderId="25" xfId="83" applyNumberFormat="1" applyFont="1" applyFill="1" applyBorder="1" applyAlignment="1" applyProtection="1">
      <alignment vertical="center"/>
      <protection locked="0"/>
    </xf>
    <xf numFmtId="0" fontId="46" fillId="0" borderId="24" xfId="887" applyFont="1" applyBorder="1" applyAlignment="1">
      <alignment horizontal="right" vertical="center"/>
    </xf>
    <xf numFmtId="44" fontId="46" fillId="17" borderId="24" xfId="83" applyNumberFormat="1" applyFont="1" applyFill="1" applyBorder="1" applyAlignment="1" applyProtection="1">
      <alignment vertical="center"/>
      <protection locked="0"/>
    </xf>
    <xf numFmtId="2" fontId="43" fillId="16" borderId="24" xfId="83" applyNumberFormat="1" applyFont="1" applyFill="1" applyBorder="1" applyAlignment="1">
      <alignment horizontal="right" vertical="center"/>
    </xf>
    <xf numFmtId="2" fontId="46" fillId="0" borderId="25" xfId="887" applyNumberFormat="1" applyFont="1" applyBorder="1" applyAlignment="1">
      <alignment vertical="center"/>
    </xf>
    <xf numFmtId="2" fontId="46" fillId="0" borderId="0" xfId="887" applyNumberFormat="1" applyFont="1" applyAlignment="1">
      <alignment vertical="center"/>
    </xf>
    <xf numFmtId="4" fontId="42" fillId="0" borderId="3" xfId="83" applyNumberFormat="1" applyFont="1" applyBorder="1" applyAlignment="1">
      <alignment horizontal="right" vertical="center"/>
    </xf>
    <xf numFmtId="44" fontId="41" fillId="0" borderId="0" xfId="879" applyNumberFormat="1" applyFont="1"/>
    <xf numFmtId="0" fontId="43" fillId="40" borderId="23" xfId="887" applyFont="1" applyFill="1" applyBorder="1" applyAlignment="1">
      <alignment horizontal="left" vertical="top"/>
    </xf>
    <xf numFmtId="0" fontId="43" fillId="40" borderId="25" xfId="887" applyFont="1" applyFill="1" applyBorder="1" applyAlignment="1">
      <alignment horizontal="left" vertical="top"/>
    </xf>
    <xf numFmtId="0" fontId="45" fillId="40" borderId="25" xfId="887" applyFont="1" applyFill="1" applyBorder="1" applyAlignment="1">
      <alignment horizontal="left" vertical="top" wrapText="1"/>
    </xf>
    <xf numFmtId="4" fontId="43" fillId="40" borderId="25" xfId="887" applyNumberFormat="1" applyFont="1" applyFill="1" applyBorder="1" applyAlignment="1">
      <alignment horizontal="left" vertical="top" wrapText="1"/>
    </xf>
    <xf numFmtId="2" fontId="43" fillId="40" borderId="24" xfId="887" applyNumberFormat="1" applyFont="1" applyFill="1" applyBorder="1" applyAlignment="1">
      <alignment vertical="top" wrapText="1"/>
    </xf>
    <xf numFmtId="0" fontId="43" fillId="0" borderId="0" xfId="887" applyFont="1" applyAlignment="1">
      <alignment vertical="center" wrapText="1"/>
    </xf>
    <xf numFmtId="0" fontId="42" fillId="0" borderId="4" xfId="879" applyFont="1" applyBorder="1" applyAlignment="1">
      <alignment horizontal="right" vertical="center" wrapText="1"/>
    </xf>
    <xf numFmtId="0" fontId="42" fillId="0" borderId="6" xfId="879" applyFont="1" applyBorder="1" applyAlignment="1">
      <alignment horizontal="left" vertical="center" wrapText="1"/>
    </xf>
    <xf numFmtId="4" fontId="42" fillId="0" borderId="20" xfId="879" applyNumberFormat="1" applyFont="1" applyBorder="1" applyAlignment="1">
      <alignment vertical="center" wrapText="1"/>
    </xf>
    <xf numFmtId="2" fontId="42" fillId="17" borderId="23" xfId="887" applyNumberFormat="1" applyFont="1" applyFill="1" applyBorder="1" applyAlignment="1" applyProtection="1">
      <alignment horizontal="right" vertical="center" wrapText="1"/>
      <protection locked="0"/>
    </xf>
    <xf numFmtId="0" fontId="43" fillId="0" borderId="0" xfId="887" applyFont="1" applyAlignment="1">
      <alignment vertical="top" wrapText="1"/>
    </xf>
    <xf numFmtId="0" fontId="42" fillId="0" borderId="23" xfId="879" applyFont="1" applyBorder="1" applyAlignment="1">
      <alignment horizontal="right" vertical="center" wrapText="1"/>
    </xf>
    <xf numFmtId="0" fontId="43" fillId="40" borderId="19" xfId="887" applyFont="1" applyFill="1" applyBorder="1" applyAlignment="1">
      <alignment horizontal="right" vertical="top"/>
    </xf>
    <xf numFmtId="4" fontId="43" fillId="40" borderId="23" xfId="887" applyNumberFormat="1" applyFont="1" applyFill="1" applyBorder="1" applyAlignment="1">
      <alignment horizontal="right" vertical="top" wrapText="1"/>
    </xf>
    <xf numFmtId="4" fontId="43" fillId="40" borderId="21" xfId="887" applyNumberFormat="1" applyFont="1" applyFill="1" applyBorder="1" applyAlignment="1">
      <alignment horizontal="right" vertical="top" wrapText="1"/>
    </xf>
    <xf numFmtId="0" fontId="45" fillId="40" borderId="21" xfId="887" applyFont="1" applyFill="1" applyBorder="1" applyAlignment="1">
      <alignment horizontal="right" vertical="top" wrapText="1"/>
    </xf>
    <xf numFmtId="0" fontId="43" fillId="39" borderId="23" xfId="879" applyFont="1" applyFill="1" applyBorder="1" applyAlignment="1">
      <alignment horizontal="left" vertical="center"/>
    </xf>
    <xf numFmtId="0" fontId="43" fillId="39" borderId="25" xfId="879" applyFont="1" applyFill="1" applyBorder="1" applyAlignment="1">
      <alignment horizontal="left" vertical="center"/>
    </xf>
    <xf numFmtId="0" fontId="43" fillId="39" borderId="21" xfId="879" applyFont="1" applyFill="1" applyBorder="1" applyAlignment="1">
      <alignment vertical="center"/>
    </xf>
    <xf numFmtId="0" fontId="43" fillId="39" borderId="31" xfId="879" applyFont="1" applyFill="1" applyBorder="1" applyAlignment="1">
      <alignment vertical="center"/>
    </xf>
    <xf numFmtId="0" fontId="42" fillId="0" borderId="0" xfId="887" applyFont="1" applyAlignment="1">
      <alignment horizontal="left" vertical="center"/>
    </xf>
    <xf numFmtId="0" fontId="43" fillId="0" borderId="0" xfId="887" applyFont="1" applyAlignment="1">
      <alignment horizontal="left" vertical="center"/>
    </xf>
    <xf numFmtId="4" fontId="43" fillId="0" borderId="0" xfId="887" applyNumberFormat="1" applyFont="1" applyAlignment="1">
      <alignment vertical="center"/>
    </xf>
    <xf numFmtId="4" fontId="42" fillId="0" borderId="0" xfId="887" applyNumberFormat="1" applyFont="1" applyAlignment="1">
      <alignment vertical="center"/>
    </xf>
    <xf numFmtId="4" fontId="42" fillId="0" borderId="0" xfId="887" applyNumberFormat="1" applyFont="1" applyAlignment="1">
      <alignment horizontal="center" vertical="center"/>
    </xf>
    <xf numFmtId="0" fontId="42" fillId="0" borderId="23" xfId="879" applyFont="1" applyBorder="1" applyAlignment="1">
      <alignment horizontal="left"/>
    </xf>
    <xf numFmtId="0" fontId="42" fillId="0" borderId="23" xfId="879" applyFont="1" applyBorder="1"/>
    <xf numFmtId="0" fontId="42" fillId="0" borderId="25" xfId="879" applyFont="1" applyBorder="1"/>
    <xf numFmtId="0" fontId="42" fillId="0" borderId="24" xfId="879" applyFont="1" applyBorder="1" applyAlignment="1">
      <alignment horizontal="left"/>
    </xf>
    <xf numFmtId="0" fontId="43" fillId="0" borderId="23" xfId="887" applyFont="1" applyBorder="1" applyAlignment="1">
      <alignment horizontal="left" vertical="center"/>
    </xf>
    <xf numFmtId="1" fontId="43" fillId="0" borderId="24" xfId="887" applyNumberFormat="1" applyFont="1" applyBorder="1" applyAlignment="1">
      <alignment horizontal="left" vertical="center"/>
    </xf>
    <xf numFmtId="1" fontId="49" fillId="0" borderId="25" xfId="887" applyNumberFormat="1" applyFont="1" applyBorder="1" applyAlignment="1">
      <alignment horizontal="left" vertical="center"/>
    </xf>
    <xf numFmtId="0" fontId="43" fillId="0" borderId="25" xfId="83" applyNumberFormat="1" applyFont="1" applyBorder="1" applyAlignment="1">
      <alignment horizontal="left" vertical="center" wrapText="1"/>
    </xf>
    <xf numFmtId="0" fontId="42" fillId="0" borderId="0" xfId="879" applyFont="1"/>
    <xf numFmtId="0" fontId="42" fillId="0" borderId="26" xfId="879" applyFont="1" applyBorder="1" applyAlignment="1">
      <alignment horizontal="left"/>
    </xf>
    <xf numFmtId="0" fontId="43" fillId="0" borderId="22" xfId="83" applyNumberFormat="1" applyFont="1" applyBorder="1" applyAlignment="1">
      <alignment horizontal="left" vertical="center" wrapText="1"/>
    </xf>
    <xf numFmtId="0" fontId="43" fillId="0" borderId="22" xfId="879" applyFont="1" applyBorder="1" applyAlignment="1">
      <alignment horizontal="right"/>
    </xf>
    <xf numFmtId="171" fontId="43" fillId="16" borderId="3" xfId="879" applyNumberFormat="1" applyFont="1" applyFill="1" applyBorder="1"/>
    <xf numFmtId="0" fontId="42" fillId="0" borderId="2" xfId="879" applyFont="1" applyBorder="1" applyAlignment="1">
      <alignment horizontal="left"/>
    </xf>
    <xf numFmtId="2" fontId="42" fillId="0" borderId="23" xfId="879" applyNumberFormat="1" applyFont="1" applyBorder="1" applyAlignment="1">
      <alignment horizontal="left"/>
    </xf>
    <xf numFmtId="14" fontId="42" fillId="0" borderId="25" xfId="879" applyNumberFormat="1" applyFont="1" applyBorder="1"/>
    <xf numFmtId="14" fontId="42" fillId="0" borderId="24" xfId="879" applyNumberFormat="1" applyFont="1" applyBorder="1" applyAlignment="1">
      <alignment horizontal="left"/>
    </xf>
    <xf numFmtId="0" fontId="43" fillId="0" borderId="22" xfId="83" applyNumberFormat="1" applyFont="1" applyFill="1" applyBorder="1" applyAlignment="1">
      <alignment horizontal="left" vertical="center" wrapText="1"/>
    </xf>
    <xf numFmtId="171" fontId="42" fillId="0" borderId="27" xfId="879" applyNumberFormat="1" applyFont="1" applyBorder="1"/>
    <xf numFmtId="0" fontId="42" fillId="0" borderId="26" xfId="879" applyFont="1" applyBorder="1"/>
    <xf numFmtId="2" fontId="42" fillId="0" borderId="22" xfId="879" applyNumberFormat="1" applyFont="1" applyBorder="1" applyAlignment="1">
      <alignment vertical="top"/>
    </xf>
    <xf numFmtId="2" fontId="42" fillId="0" borderId="22" xfId="879" applyNumberFormat="1" applyFont="1" applyBorder="1" applyAlignment="1">
      <alignment horizontal="left" vertical="top"/>
    </xf>
    <xf numFmtId="2" fontId="43" fillId="0" borderId="22" xfId="879" applyNumberFormat="1" applyFont="1" applyBorder="1" applyAlignment="1">
      <alignment horizontal="left"/>
    </xf>
    <xf numFmtId="0" fontId="43" fillId="0" borderId="0" xfId="83" applyNumberFormat="1" applyFont="1" applyBorder="1" applyAlignment="1">
      <alignment horizontal="left" vertical="center" wrapText="1"/>
    </xf>
    <xf numFmtId="0" fontId="42" fillId="0" borderId="3" xfId="879" applyFont="1" applyBorder="1"/>
    <xf numFmtId="0" fontId="42" fillId="0" borderId="4" xfId="879" applyFont="1" applyBorder="1"/>
    <xf numFmtId="0" fontId="42" fillId="0" borderId="5" xfId="879" applyFont="1" applyBorder="1"/>
    <xf numFmtId="0" fontId="42" fillId="0" borderId="5" xfId="879" applyFont="1" applyBorder="1" applyAlignment="1">
      <alignment horizontal="left"/>
    </xf>
    <xf numFmtId="2" fontId="43" fillId="0" borderId="5" xfId="879" applyNumberFormat="1" applyFont="1" applyBorder="1" applyAlignment="1">
      <alignment horizontal="left"/>
    </xf>
    <xf numFmtId="2" fontId="43" fillId="0" borderId="6" xfId="879" applyNumberFormat="1" applyFont="1" applyBorder="1" applyAlignment="1">
      <alignment horizontal="left"/>
    </xf>
    <xf numFmtId="0" fontId="52" fillId="0" borderId="26" xfId="879" applyFont="1" applyBorder="1" applyAlignment="1">
      <alignment horizontal="left"/>
    </xf>
    <xf numFmtId="0" fontId="43" fillId="0" borderId="22" xfId="879" applyFont="1" applyBorder="1"/>
    <xf numFmtId="0" fontId="42" fillId="0" borderId="22" xfId="879" applyFont="1" applyBorder="1"/>
    <xf numFmtId="4" fontId="42" fillId="0" borderId="27" xfId="879" applyNumberFormat="1" applyFont="1" applyBorder="1" applyAlignment="1">
      <alignment horizontal="center"/>
    </xf>
    <xf numFmtId="0" fontId="52" fillId="0" borderId="2" xfId="879" applyFont="1" applyBorder="1" applyAlignment="1">
      <alignment horizontal="left"/>
    </xf>
    <xf numFmtId="0" fontId="43" fillId="0" borderId="0" xfId="879" applyFont="1"/>
    <xf numFmtId="4" fontId="42" fillId="0" borderId="3" xfId="879" applyNumberFormat="1" applyFont="1" applyBorder="1" applyAlignment="1">
      <alignment horizontal="center"/>
    </xf>
    <xf numFmtId="0" fontId="52" fillId="0" borderId="0" xfId="879" applyFont="1"/>
    <xf numFmtId="0" fontId="43" fillId="39" borderId="23" xfId="887" applyFont="1" applyFill="1" applyBorder="1"/>
    <xf numFmtId="0" fontId="43" fillId="39" borderId="25" xfId="887" applyFont="1" applyFill="1" applyBorder="1" applyAlignment="1">
      <alignment vertical="center"/>
    </xf>
    <xf numFmtId="0" fontId="43" fillId="39" borderId="25" xfId="887" applyFont="1" applyFill="1" applyBorder="1"/>
    <xf numFmtId="0" fontId="43" fillId="39" borderId="24" xfId="887" applyFont="1" applyFill="1" applyBorder="1"/>
    <xf numFmtId="0" fontId="43" fillId="0" borderId="2" xfId="887" applyFont="1" applyBorder="1" applyAlignment="1">
      <alignment vertical="center"/>
    </xf>
    <xf numFmtId="0" fontId="43" fillId="0" borderId="0" xfId="887" applyFont="1" applyAlignment="1">
      <alignment vertical="center"/>
    </xf>
    <xf numFmtId="0" fontId="43" fillId="0" borderId="3" xfId="887" applyFont="1" applyBorder="1" applyAlignment="1">
      <alignment vertical="center"/>
    </xf>
    <xf numFmtId="0" fontId="43" fillId="45" borderId="23" xfId="887" applyFont="1" applyFill="1" applyBorder="1" applyAlignment="1">
      <alignment vertical="center"/>
    </xf>
    <xf numFmtId="0" fontId="43" fillId="45" borderId="25" xfId="887" applyFont="1" applyFill="1" applyBorder="1" applyAlignment="1">
      <alignment vertical="center"/>
    </xf>
    <xf numFmtId="0" fontId="43" fillId="45" borderId="24" xfId="887" applyFont="1" applyFill="1" applyBorder="1" applyAlignment="1">
      <alignment vertical="center"/>
    </xf>
    <xf numFmtId="0" fontId="43" fillId="45" borderId="23" xfId="879" applyFont="1" applyFill="1" applyBorder="1" applyAlignment="1">
      <alignment horizontal="left" vertical="top"/>
    </xf>
    <xf numFmtId="0" fontId="42" fillId="0" borderId="4" xfId="887" applyFont="1" applyBorder="1" applyAlignment="1">
      <alignment horizontal="center" vertical="center"/>
    </xf>
    <xf numFmtId="0" fontId="42" fillId="0" borderId="23" xfId="887" applyFont="1" applyBorder="1" applyAlignment="1">
      <alignment horizontal="left" vertical="center" wrapText="1"/>
    </xf>
    <xf numFmtId="4" fontId="42" fillId="0" borderId="25" xfId="887" applyNumberFormat="1" applyFont="1" applyBorder="1" applyAlignment="1">
      <alignment vertical="center" wrapText="1"/>
    </xf>
    <xf numFmtId="4" fontId="43" fillId="45" borderId="24" xfId="887" applyNumberFormat="1" applyFont="1" applyFill="1" applyBorder="1" applyAlignment="1">
      <alignment vertical="center"/>
    </xf>
    <xf numFmtId="0" fontId="43" fillId="42" borderId="25" xfId="887" applyFont="1" applyFill="1" applyBorder="1" applyAlignment="1">
      <alignment horizontal="left" vertical="center"/>
    </xf>
    <xf numFmtId="49" fontId="43" fillId="42" borderId="25" xfId="887" applyNumberFormat="1" applyFont="1" applyFill="1" applyBorder="1" applyAlignment="1">
      <alignment vertical="center"/>
    </xf>
    <xf numFmtId="0" fontId="42" fillId="0" borderId="0" xfId="879" applyFont="1" applyAlignment="1">
      <alignment horizontal="right"/>
    </xf>
    <xf numFmtId="0" fontId="42" fillId="0" borderId="0" xfId="879" applyFont="1" applyAlignment="1">
      <alignment horizontal="left"/>
    </xf>
    <xf numFmtId="0" fontId="42" fillId="0" borderId="0" xfId="879" applyFont="1" applyAlignment="1">
      <alignment horizontal="center"/>
    </xf>
    <xf numFmtId="4" fontId="42" fillId="0" borderId="0" xfId="879" applyNumberFormat="1" applyFont="1"/>
    <xf numFmtId="170" fontId="42" fillId="0" borderId="0" xfId="879" applyNumberFormat="1" applyFont="1"/>
    <xf numFmtId="49" fontId="42" fillId="0" borderId="0" xfId="879" applyNumberFormat="1" applyFont="1"/>
    <xf numFmtId="4" fontId="42" fillId="0" borderId="0" xfId="879" applyNumberFormat="1" applyFont="1" applyAlignment="1">
      <alignment horizontal="center"/>
    </xf>
    <xf numFmtId="0" fontId="42" fillId="0" borderId="24" xfId="879" applyFont="1" applyBorder="1"/>
    <xf numFmtId="166" fontId="42" fillId="0" borderId="25" xfId="904" applyFont="1" applyBorder="1"/>
    <xf numFmtId="1" fontId="49" fillId="0" borderId="23" xfId="887" applyNumberFormat="1" applyFont="1" applyBorder="1" applyAlignment="1">
      <alignment horizontal="left" vertical="center"/>
    </xf>
    <xf numFmtId="0" fontId="43" fillId="0" borderId="25" xfId="904" applyNumberFormat="1" applyFont="1" applyBorder="1" applyAlignment="1">
      <alignment horizontal="center" vertical="center"/>
    </xf>
    <xf numFmtId="2" fontId="43" fillId="0" borderId="25" xfId="879" applyNumberFormat="1" applyFont="1" applyBorder="1"/>
    <xf numFmtId="2" fontId="43" fillId="0" borderId="24" xfId="879" applyNumberFormat="1" applyFont="1" applyBorder="1"/>
    <xf numFmtId="0" fontId="42" fillId="0" borderId="27" xfId="879" applyFont="1" applyBorder="1"/>
    <xf numFmtId="166" fontId="42" fillId="0" borderId="24" xfId="904" applyFont="1" applyBorder="1"/>
    <xf numFmtId="2" fontId="43" fillId="0" borderId="5" xfId="879" applyNumberFormat="1" applyFont="1" applyBorder="1"/>
    <xf numFmtId="14" fontId="42" fillId="0" borderId="24" xfId="904" applyNumberFormat="1" applyFont="1" applyBorder="1" applyAlignment="1">
      <alignment horizontal="left"/>
    </xf>
    <xf numFmtId="2" fontId="43" fillId="0" borderId="26" xfId="879" applyNumberFormat="1" applyFont="1" applyBorder="1"/>
    <xf numFmtId="4" fontId="43" fillId="0" borderId="27" xfId="83" applyNumberFormat="1" applyFont="1" applyBorder="1" applyAlignment="1">
      <alignment vertical="center"/>
    </xf>
    <xf numFmtId="165" fontId="43" fillId="0" borderId="3" xfId="84" applyFont="1" applyBorder="1"/>
    <xf numFmtId="2" fontId="42" fillId="0" borderId="24" xfId="904" applyNumberFormat="1" applyFont="1" applyBorder="1"/>
    <xf numFmtId="4" fontId="43" fillId="0" borderId="26" xfId="879" applyNumberFormat="1" applyFont="1" applyBorder="1"/>
    <xf numFmtId="2" fontId="43" fillId="0" borderId="27" xfId="879" applyNumberFormat="1" applyFont="1" applyBorder="1"/>
    <xf numFmtId="2" fontId="43" fillId="0" borderId="2" xfId="879" applyNumberFormat="1" applyFont="1" applyBorder="1"/>
    <xf numFmtId="165" fontId="42" fillId="0" borderId="3" xfId="84" applyFont="1" applyBorder="1"/>
    <xf numFmtId="165" fontId="43" fillId="0" borderId="0" xfId="84" applyFont="1" applyBorder="1"/>
    <xf numFmtId="2" fontId="42" fillId="0" borderId="27" xfId="904" applyNumberFormat="1" applyFont="1" applyBorder="1"/>
    <xf numFmtId="4" fontId="43" fillId="0" borderId="2" xfId="879" applyNumberFormat="1" applyFont="1" applyBorder="1"/>
    <xf numFmtId="2" fontId="43" fillId="0" borderId="3" xfId="879" applyNumberFormat="1" applyFont="1" applyBorder="1"/>
    <xf numFmtId="165" fontId="43" fillId="0" borderId="22" xfId="84" applyFont="1" applyBorder="1"/>
    <xf numFmtId="166" fontId="42" fillId="0" borderId="22" xfId="904" applyFont="1" applyBorder="1"/>
    <xf numFmtId="2" fontId="42" fillId="0" borderId="22" xfId="904" applyNumberFormat="1" applyFont="1" applyBorder="1"/>
    <xf numFmtId="4" fontId="43" fillId="0" borderId="22" xfId="879" applyNumberFormat="1" applyFont="1" applyBorder="1"/>
    <xf numFmtId="2" fontId="43" fillId="0" borderId="22" xfId="879" applyNumberFormat="1" applyFont="1" applyBorder="1"/>
    <xf numFmtId="165" fontId="42" fillId="0" borderId="27" xfId="84" applyFont="1" applyBorder="1"/>
    <xf numFmtId="0" fontId="43" fillId="0" borderId="2" xfId="887" applyFont="1" applyBorder="1" applyAlignment="1">
      <alignment horizontal="left"/>
    </xf>
    <xf numFmtId="166" fontId="42" fillId="0" borderId="0" xfId="904" applyFont="1"/>
    <xf numFmtId="2" fontId="42" fillId="0" borderId="0" xfId="904" applyNumberFormat="1" applyFont="1"/>
    <xf numFmtId="4" fontId="43" fillId="0" borderId="0" xfId="879" applyNumberFormat="1" applyFont="1"/>
    <xf numFmtId="2" fontId="43" fillId="0" borderId="0" xfId="879" applyNumberFormat="1" applyFont="1"/>
    <xf numFmtId="0" fontId="43" fillId="0" borderId="0" xfId="887" applyFont="1" applyAlignment="1">
      <alignment horizontal="left"/>
    </xf>
    <xf numFmtId="165" fontId="43" fillId="0" borderId="5" xfId="84" applyFont="1" applyBorder="1"/>
    <xf numFmtId="166" fontId="42" fillId="0" borderId="5" xfId="904" applyFont="1" applyBorder="1"/>
    <xf numFmtId="2" fontId="42" fillId="0" borderId="5" xfId="904" applyNumberFormat="1" applyFont="1" applyBorder="1"/>
    <xf numFmtId="4" fontId="43" fillId="0" borderId="5" xfId="879" applyNumberFormat="1" applyFont="1" applyBorder="1"/>
    <xf numFmtId="165" fontId="42" fillId="0" borderId="6" xfId="84" applyFont="1" applyBorder="1"/>
    <xf numFmtId="0" fontId="43" fillId="0" borderId="23" xfId="879" applyFont="1" applyBorder="1" applyAlignment="1">
      <alignment horizontal="left" vertical="top"/>
    </xf>
    <xf numFmtId="4" fontId="43" fillId="0" borderId="24" xfId="879" applyNumberFormat="1" applyFont="1" applyBorder="1" applyAlignment="1">
      <alignment horizontal="left" vertical="top" wrapText="1"/>
    </xf>
    <xf numFmtId="0" fontId="43" fillId="41" borderId="23" xfId="904" applyNumberFormat="1" applyFont="1" applyFill="1" applyBorder="1" applyAlignment="1">
      <alignment horizontal="right"/>
    </xf>
    <xf numFmtId="166" fontId="43" fillId="41" borderId="25" xfId="904" applyFont="1" applyFill="1" applyBorder="1"/>
    <xf numFmtId="166" fontId="43" fillId="41" borderId="25" xfId="904" applyFont="1" applyFill="1" applyBorder="1" applyAlignment="1">
      <alignment horizontal="center"/>
    </xf>
    <xf numFmtId="4" fontId="43" fillId="41" borderId="24" xfId="904" applyNumberFormat="1" applyFont="1" applyFill="1" applyBorder="1"/>
    <xf numFmtId="0" fontId="42" fillId="0" borderId="0" xfId="879" applyFont="1" applyAlignment="1">
      <alignment horizontal="left" vertical="center"/>
    </xf>
    <xf numFmtId="0" fontId="42" fillId="0" borderId="4" xfId="879" applyFont="1" applyBorder="1" applyAlignment="1">
      <alignment horizontal="right" vertical="center"/>
    </xf>
    <xf numFmtId="0" fontId="42" fillId="0" borderId="19" xfId="879" applyFont="1" applyBorder="1" applyAlignment="1">
      <alignment horizontal="left" vertical="center" wrapText="1"/>
    </xf>
    <xf numFmtId="0" fontId="42" fillId="0" borderId="23" xfId="879" applyFont="1" applyBorder="1" applyAlignment="1">
      <alignment horizontal="left" vertical="center"/>
    </xf>
    <xf numFmtId="0" fontId="42" fillId="0" borderId="25" xfId="879" applyFont="1" applyBorder="1" applyAlignment="1">
      <alignment horizontal="left" vertical="center" wrapText="1"/>
    </xf>
    <xf numFmtId="0" fontId="42" fillId="0" borderId="24" xfId="879" applyFont="1" applyBorder="1" applyAlignment="1">
      <alignment horizontal="left" vertical="center" wrapText="1"/>
    </xf>
    <xf numFmtId="4" fontId="42" fillId="0" borderId="24" xfId="879" applyNumberFormat="1" applyFont="1" applyBorder="1" applyAlignment="1">
      <alignment horizontal="center" vertical="center"/>
    </xf>
    <xf numFmtId="4" fontId="42" fillId="0" borderId="19" xfId="879" applyNumberFormat="1" applyFont="1" applyBorder="1" applyAlignment="1">
      <alignment horizontal="right" vertical="center"/>
    </xf>
    <xf numFmtId="0" fontId="42" fillId="0" borderId="25" xfId="879" applyFont="1" applyBorder="1" applyAlignment="1">
      <alignment horizontal="left" vertical="center"/>
    </xf>
    <xf numFmtId="0" fontId="42" fillId="0" borderId="24" xfId="879" applyFont="1" applyBorder="1" applyAlignment="1">
      <alignment horizontal="left" vertical="center"/>
    </xf>
    <xf numFmtId="0" fontId="42" fillId="0" borderId="19" xfId="879" applyFont="1" applyBorder="1" applyAlignment="1">
      <alignment horizontal="left" vertical="center"/>
    </xf>
    <xf numFmtId="4" fontId="42" fillId="0" borderId="24" xfId="879" applyNumberFormat="1" applyFont="1" applyBorder="1" applyAlignment="1">
      <alignment vertical="center"/>
    </xf>
    <xf numFmtId="0" fontId="43" fillId="42" borderId="23" xfId="879" applyFont="1" applyFill="1" applyBorder="1" applyAlignment="1">
      <alignment horizontal="left"/>
    </xf>
    <xf numFmtId="0" fontId="43" fillId="42" borderId="25" xfId="879" applyFont="1" applyFill="1" applyBorder="1"/>
    <xf numFmtId="2" fontId="43" fillId="42" borderId="21" xfId="879" applyNumberFormat="1" applyFont="1" applyFill="1" applyBorder="1"/>
    <xf numFmtId="2" fontId="43" fillId="42" borderId="21" xfId="879" applyNumberFormat="1" applyFont="1" applyFill="1" applyBorder="1" applyAlignment="1">
      <alignment horizontal="center"/>
    </xf>
    <xf numFmtId="49" fontId="56" fillId="0" borderId="0" xfId="904" applyNumberFormat="1" applyFont="1"/>
    <xf numFmtId="0" fontId="57" fillId="0" borderId="0" xfId="905" applyFont="1"/>
    <xf numFmtId="166" fontId="58" fillId="0" borderId="0" xfId="904" applyFont="1"/>
    <xf numFmtId="14" fontId="58" fillId="0" borderId="0" xfId="904" applyNumberFormat="1" applyFont="1" applyAlignment="1">
      <alignment horizontal="right" vertical="center"/>
    </xf>
    <xf numFmtId="14" fontId="58" fillId="0" borderId="0" xfId="904" applyNumberFormat="1" applyFont="1" applyAlignment="1">
      <alignment vertical="center"/>
    </xf>
    <xf numFmtId="49" fontId="58" fillId="0" borderId="0" xfId="904" applyNumberFormat="1" applyFont="1"/>
    <xf numFmtId="49" fontId="59" fillId="0" borderId="0" xfId="904" applyNumberFormat="1" applyFont="1"/>
    <xf numFmtId="166" fontId="41" fillId="0" borderId="0" xfId="904" applyFont="1"/>
    <xf numFmtId="49" fontId="41" fillId="0" borderId="0" xfId="904" applyNumberFormat="1" applyFont="1"/>
    <xf numFmtId="0" fontId="41" fillId="17" borderId="23" xfId="904" applyNumberFormat="1" applyFont="1" applyFill="1" applyBorder="1" applyAlignment="1" applyProtection="1">
      <alignment vertical="top"/>
      <protection locked="0"/>
    </xf>
    <xf numFmtId="0" fontId="41" fillId="17" borderId="25" xfId="904" applyNumberFormat="1" applyFont="1" applyFill="1" applyBorder="1" applyAlignment="1" applyProtection="1">
      <alignment vertical="top"/>
      <protection locked="0"/>
    </xf>
    <xf numFmtId="0" fontId="41" fillId="17" borderId="24" xfId="904" applyNumberFormat="1" applyFont="1" applyFill="1" applyBorder="1" applyAlignment="1" applyProtection="1">
      <alignment vertical="top"/>
      <protection locked="0"/>
    </xf>
    <xf numFmtId="0" fontId="41" fillId="17" borderId="23" xfId="904" applyNumberFormat="1" applyFont="1" applyFill="1" applyBorder="1" applyProtection="1">
      <protection locked="0"/>
    </xf>
    <xf numFmtId="0" fontId="41" fillId="17" borderId="24" xfId="904" applyNumberFormat="1" applyFont="1" applyFill="1" applyBorder="1" applyProtection="1">
      <protection locked="0"/>
    </xf>
    <xf numFmtId="0" fontId="41" fillId="17" borderId="25" xfId="904" applyNumberFormat="1" applyFont="1" applyFill="1" applyBorder="1" applyProtection="1">
      <protection locked="0"/>
    </xf>
    <xf numFmtId="0" fontId="41" fillId="17" borderId="23" xfId="904" applyNumberFormat="1" applyFont="1" applyFill="1" applyBorder="1" applyAlignment="1" applyProtection="1">
      <alignment horizontal="left"/>
      <protection locked="0"/>
    </xf>
    <xf numFmtId="0" fontId="41" fillId="17" borderId="25" xfId="904" applyNumberFormat="1" applyFont="1" applyFill="1" applyBorder="1" applyAlignment="1" applyProtection="1">
      <alignment horizontal="left"/>
      <protection locked="0"/>
    </xf>
    <xf numFmtId="0" fontId="41" fillId="17" borderId="24" xfId="904" applyNumberFormat="1" applyFont="1" applyFill="1" applyBorder="1" applyAlignment="1" applyProtection="1">
      <alignment horizontal="left"/>
      <protection locked="0"/>
    </xf>
    <xf numFmtId="49" fontId="52" fillId="0" borderId="0" xfId="904" applyNumberFormat="1" applyFont="1"/>
    <xf numFmtId="0" fontId="60" fillId="0" borderId="0" xfId="879" applyFont="1" applyAlignment="1">
      <alignment horizontal="left" vertical="center"/>
    </xf>
    <xf numFmtId="0" fontId="57" fillId="0" borderId="0" xfId="905" applyFont="1" applyAlignment="1">
      <alignment vertical="center"/>
    </xf>
    <xf numFmtId="49" fontId="52" fillId="0" borderId="0" xfId="904" applyNumberFormat="1" applyFont="1" applyAlignment="1">
      <alignment vertical="center" wrapText="1"/>
    </xf>
    <xf numFmtId="0" fontId="60" fillId="0" borderId="19" xfId="0" applyFont="1" applyBorder="1" applyAlignment="1">
      <alignment horizontal="center" vertical="center" wrapText="1"/>
    </xf>
    <xf numFmtId="0" fontId="60" fillId="40" borderId="23" xfId="879" applyFont="1" applyFill="1" applyBorder="1" applyAlignment="1">
      <alignment horizontal="left" vertical="center"/>
    </xf>
    <xf numFmtId="0" fontId="60" fillId="40" borderId="25" xfId="879" applyFont="1" applyFill="1" applyBorder="1" applyAlignment="1">
      <alignment horizontal="center" vertical="center"/>
    </xf>
    <xf numFmtId="49" fontId="52" fillId="40" borderId="25" xfId="904" applyNumberFormat="1" applyFont="1" applyFill="1" applyBorder="1" applyAlignment="1">
      <alignment horizontal="center" vertical="center" wrapText="1"/>
    </xf>
    <xf numFmtId="49" fontId="52" fillId="40" borderId="24" xfId="904" applyNumberFormat="1" applyFont="1" applyFill="1" applyBorder="1" applyAlignment="1">
      <alignment horizontal="center" vertical="center" wrapText="1"/>
    </xf>
    <xf numFmtId="4" fontId="61" fillId="0" borderId="20" xfId="905" applyNumberFormat="1" applyFont="1" applyBorder="1" applyAlignment="1">
      <alignment vertical="center"/>
    </xf>
    <xf numFmtId="0" fontId="60" fillId="40" borderId="25" xfId="879" applyFont="1" applyFill="1" applyBorder="1" applyAlignment="1">
      <alignment horizontal="right" vertical="center"/>
    </xf>
    <xf numFmtId="49" fontId="52" fillId="40" borderId="30" xfId="904" applyNumberFormat="1" applyFont="1" applyFill="1" applyBorder="1" applyAlignment="1">
      <alignment horizontal="center" vertical="center" wrapText="1"/>
    </xf>
    <xf numFmtId="49" fontId="52" fillId="40" borderId="32" xfId="904" applyNumberFormat="1" applyFont="1" applyFill="1" applyBorder="1" applyAlignment="1">
      <alignment horizontal="center" vertical="center" wrapText="1"/>
    </xf>
    <xf numFmtId="4" fontId="52" fillId="40" borderId="29" xfId="904" applyNumberFormat="1" applyFont="1" applyFill="1" applyBorder="1" applyAlignment="1">
      <alignment vertical="center"/>
    </xf>
    <xf numFmtId="0" fontId="57" fillId="39" borderId="20" xfId="905" applyFont="1" applyFill="1" applyBorder="1" applyAlignment="1">
      <alignment vertical="center"/>
    </xf>
    <xf numFmtId="4" fontId="61" fillId="39" borderId="20" xfId="905" applyNumberFormat="1" applyFont="1" applyFill="1" applyBorder="1" applyAlignment="1">
      <alignment vertical="center"/>
    </xf>
    <xf numFmtId="0" fontId="62" fillId="43" borderId="23" xfId="887" applyFont="1" applyFill="1" applyBorder="1"/>
    <xf numFmtId="0" fontId="62" fillId="43" borderId="25" xfId="887" applyFont="1" applyFill="1" applyBorder="1"/>
    <xf numFmtId="0" fontId="62" fillId="43" borderId="24" xfId="887" applyFont="1" applyFill="1" applyBorder="1"/>
    <xf numFmtId="0" fontId="62" fillId="0" borderId="0" xfId="887" applyFont="1"/>
    <xf numFmtId="0" fontId="62" fillId="43" borderId="23" xfId="879" applyFont="1" applyFill="1" applyBorder="1" applyAlignment="1">
      <alignment horizontal="left" vertical="top"/>
    </xf>
    <xf numFmtId="0" fontId="62" fillId="0" borderId="0" xfId="879" applyFont="1"/>
    <xf numFmtId="0" fontId="63" fillId="0" borderId="23" xfId="887" applyFont="1" applyBorder="1" applyAlignment="1">
      <alignment horizontal="center" vertical="center"/>
    </xf>
    <xf numFmtId="0" fontId="63" fillId="0" borderId="23" xfId="887" applyFont="1" applyBorder="1" applyAlignment="1">
      <alignment horizontal="left" vertical="center" wrapText="1"/>
    </xf>
    <xf numFmtId="4" fontId="63" fillId="0" borderId="25" xfId="887" applyNumberFormat="1" applyFont="1" applyBorder="1" applyAlignment="1">
      <alignment vertical="center" wrapText="1"/>
    </xf>
    <xf numFmtId="0" fontId="62" fillId="43" borderId="23" xfId="887" applyFont="1" applyFill="1" applyBorder="1" applyAlignment="1">
      <alignment vertical="center"/>
    </xf>
    <xf numFmtId="0" fontId="62" fillId="43" borderId="25" xfId="887" applyFont="1" applyFill="1" applyBorder="1" applyAlignment="1">
      <alignment vertical="center"/>
    </xf>
    <xf numFmtId="4" fontId="62" fillId="43" borderId="23" xfId="887" applyNumberFormat="1" applyFont="1" applyFill="1" applyBorder="1" applyAlignment="1">
      <alignment vertical="center"/>
    </xf>
    <xf numFmtId="0" fontId="62" fillId="43" borderId="24" xfId="887" applyFont="1" applyFill="1" applyBorder="1" applyAlignment="1">
      <alignment vertical="center"/>
    </xf>
    <xf numFmtId="4" fontId="62" fillId="43" borderId="24" xfId="887" applyNumberFormat="1" applyFont="1" applyFill="1" applyBorder="1" applyAlignment="1">
      <alignment vertical="center"/>
    </xf>
    <xf numFmtId="0" fontId="62" fillId="0" borderId="0" xfId="887" applyFont="1" applyAlignment="1">
      <alignment vertical="center"/>
    </xf>
    <xf numFmtId="1" fontId="62" fillId="43" borderId="21" xfId="887" applyNumberFormat="1" applyFont="1" applyFill="1" applyBorder="1" applyAlignment="1">
      <alignment horizontal="left" vertical="top" wrapText="1"/>
    </xf>
    <xf numFmtId="4" fontId="63" fillId="0" borderId="35" xfId="887" applyNumberFormat="1" applyFont="1" applyBorder="1" applyAlignment="1">
      <alignment vertical="center"/>
    </xf>
    <xf numFmtId="0" fontId="43" fillId="39" borderId="5" xfId="0" applyFont="1" applyFill="1" applyBorder="1" applyAlignment="1">
      <alignment vertical="center"/>
    </xf>
    <xf numFmtId="0" fontId="42" fillId="0" borderId="23" xfId="909" applyFont="1" applyBorder="1" applyAlignment="1">
      <alignment horizontal="left"/>
    </xf>
    <xf numFmtId="0" fontId="42" fillId="0" borderId="6" xfId="909" applyFont="1" applyBorder="1"/>
    <xf numFmtId="0" fontId="42" fillId="0" borderId="0" xfId="909" applyFont="1"/>
    <xf numFmtId="0" fontId="42" fillId="0" borderId="2" xfId="909" applyFont="1" applyBorder="1" applyAlignment="1">
      <alignment horizontal="left"/>
    </xf>
    <xf numFmtId="0" fontId="42" fillId="0" borderId="27" xfId="887" applyFont="1" applyBorder="1" applyAlignment="1">
      <alignment horizontal="left" vertical="center"/>
    </xf>
    <xf numFmtId="2" fontId="43" fillId="0" borderId="23" xfId="879" applyNumberFormat="1" applyFont="1" applyBorder="1" applyAlignment="1">
      <alignment vertical="center"/>
    </xf>
    <xf numFmtId="0" fontId="43" fillId="0" borderId="25" xfId="909" applyFont="1" applyBorder="1" applyAlignment="1">
      <alignment vertical="center"/>
    </xf>
    <xf numFmtId="0" fontId="43" fillId="16" borderId="25" xfId="909" applyFont="1" applyFill="1" applyBorder="1" applyAlignment="1">
      <alignment vertical="center"/>
    </xf>
    <xf numFmtId="171" fontId="43" fillId="16" borderId="24" xfId="84" applyNumberFormat="1" applyFont="1" applyFill="1" applyBorder="1" applyAlignment="1" applyProtection="1"/>
    <xf numFmtId="0" fontId="43" fillId="0" borderId="0" xfId="0" applyFont="1" applyAlignment="1">
      <alignment vertical="center"/>
    </xf>
    <xf numFmtId="0" fontId="42" fillId="0" borderId="3" xfId="909" applyFont="1" applyBorder="1" applyAlignment="1">
      <alignment horizontal="left"/>
    </xf>
    <xf numFmtId="0" fontId="48" fillId="0" borderId="2" xfId="887" applyFont="1" applyBorder="1" applyAlignment="1">
      <alignment vertical="center"/>
    </xf>
    <xf numFmtId="0" fontId="43" fillId="0" borderId="23" xfId="909" applyFont="1" applyBorder="1" applyAlignment="1">
      <alignment vertical="center"/>
    </xf>
    <xf numFmtId="2" fontId="43" fillId="0" borderId="25" xfId="879" applyNumberFormat="1" applyFont="1" applyBorder="1" applyAlignment="1">
      <alignment vertical="center"/>
    </xf>
    <xf numFmtId="2" fontId="43" fillId="16" borderId="25" xfId="879" applyNumberFormat="1" applyFont="1" applyFill="1" applyBorder="1" applyAlignment="1">
      <alignment vertical="center"/>
    </xf>
    <xf numFmtId="4" fontId="43" fillId="16" borderId="24" xfId="84" applyNumberFormat="1" applyFont="1" applyFill="1" applyBorder="1" applyAlignment="1" applyProtection="1"/>
    <xf numFmtId="0" fontId="42" fillId="0" borderId="0" xfId="0" applyFont="1" applyAlignment="1">
      <alignment vertical="center"/>
    </xf>
    <xf numFmtId="0" fontId="42" fillId="0" borderId="0" xfId="909" applyFont="1" applyAlignment="1">
      <alignment horizontal="left"/>
    </xf>
    <xf numFmtId="171" fontId="43" fillId="0" borderId="3" xfId="84" applyNumberFormat="1" applyFont="1" applyFill="1" applyBorder="1" applyAlignment="1" applyProtection="1"/>
    <xf numFmtId="0" fontId="42" fillId="0" borderId="26" xfId="909" applyFont="1" applyBorder="1" applyAlignment="1">
      <alignment horizontal="left"/>
    </xf>
    <xf numFmtId="0" fontId="42" fillId="0" borderId="22" xfId="909" applyFont="1" applyBorder="1" applyAlignment="1">
      <alignment horizontal="left"/>
    </xf>
    <xf numFmtId="2" fontId="42" fillId="0" borderId="22" xfId="909" applyNumberFormat="1" applyFont="1" applyBorder="1" applyAlignment="1">
      <alignment horizontal="left"/>
    </xf>
    <xf numFmtId="14" fontId="42" fillId="0" borderId="22" xfId="909" applyNumberFormat="1" applyFont="1" applyBorder="1"/>
    <xf numFmtId="14" fontId="42" fillId="0" borderId="22" xfId="909" applyNumberFormat="1" applyFont="1" applyBorder="1" applyAlignment="1">
      <alignment horizontal="left"/>
    </xf>
    <xf numFmtId="0" fontId="42" fillId="0" borderId="22" xfId="909" applyFont="1" applyBorder="1"/>
    <xf numFmtId="2" fontId="43" fillId="0" borderId="27" xfId="909" applyNumberFormat="1" applyFont="1" applyBorder="1" applyAlignment="1">
      <alignment horizontal="left"/>
    </xf>
    <xf numFmtId="0" fontId="52" fillId="0" borderId="2" xfId="909" applyFont="1" applyBorder="1" applyAlignment="1">
      <alignment horizontal="left"/>
    </xf>
    <xf numFmtId="0" fontId="52" fillId="0" borderId="0" xfId="909" applyFont="1" applyAlignment="1">
      <alignment horizontal="left"/>
    </xf>
    <xf numFmtId="4" fontId="42" fillId="0" borderId="3" xfId="909" applyNumberFormat="1" applyFont="1" applyBorder="1" applyAlignment="1">
      <alignment horizontal="center"/>
    </xf>
    <xf numFmtId="0" fontId="52" fillId="0" borderId="2" xfId="909" applyFont="1" applyBorder="1"/>
    <xf numFmtId="0" fontId="52" fillId="0" borderId="0" xfId="909" applyFont="1"/>
    <xf numFmtId="0" fontId="52" fillId="0" borderId="4" xfId="909" applyFont="1" applyBorder="1"/>
    <xf numFmtId="0" fontId="52" fillId="0" borderId="5" xfId="909" applyFont="1" applyBorder="1"/>
    <xf numFmtId="0" fontId="43" fillId="0" borderId="5" xfId="887" applyFont="1" applyBorder="1" applyAlignment="1">
      <alignment vertical="center"/>
    </xf>
    <xf numFmtId="0" fontId="43" fillId="0" borderId="6" xfId="887" applyFont="1" applyBorder="1" applyAlignment="1">
      <alignment vertical="center"/>
    </xf>
    <xf numFmtId="0" fontId="52" fillId="0" borderId="23" xfId="909" applyFont="1" applyBorder="1"/>
    <xf numFmtId="0" fontId="52" fillId="0" borderId="25" xfId="909" applyFont="1" applyBorder="1"/>
    <xf numFmtId="0" fontId="43" fillId="0" borderId="25" xfId="887" applyFont="1" applyBorder="1" applyAlignment="1">
      <alignment vertical="center"/>
    </xf>
    <xf numFmtId="0" fontId="43" fillId="0" borderId="24" xfId="887" applyFont="1" applyBorder="1" applyAlignment="1">
      <alignment vertical="center"/>
    </xf>
    <xf numFmtId="0" fontId="43" fillId="0" borderId="23" xfId="909" applyFont="1" applyBorder="1" applyAlignment="1">
      <alignment horizontal="left" vertical="top"/>
    </xf>
    <xf numFmtId="0" fontId="43" fillId="0" borderId="23" xfId="909" applyFont="1" applyBorder="1" applyAlignment="1">
      <alignment vertical="top" wrapText="1"/>
    </xf>
    <xf numFmtId="0" fontId="43" fillId="0" borderId="0" xfId="909" applyFont="1"/>
    <xf numFmtId="49" fontId="43" fillId="40" borderId="23" xfId="887" applyNumberFormat="1" applyFont="1" applyFill="1" applyBorder="1" applyAlignment="1">
      <alignment horizontal="center" vertical="center"/>
    </xf>
    <xf numFmtId="49" fontId="43" fillId="40" borderId="25" xfId="887" applyNumberFormat="1" applyFont="1" applyFill="1" applyBorder="1" applyAlignment="1">
      <alignment horizontal="center" vertical="center"/>
    </xf>
    <xf numFmtId="49" fontId="43" fillId="40" borderId="24" xfId="887" applyNumberFormat="1" applyFont="1" applyFill="1" applyBorder="1" applyAlignment="1">
      <alignment horizontal="center" vertical="center"/>
    </xf>
    <xf numFmtId="0" fontId="43" fillId="39" borderId="4" xfId="0" applyFont="1" applyFill="1" applyBorder="1" applyAlignment="1">
      <alignment horizontal="right" vertical="center"/>
    </xf>
    <xf numFmtId="0" fontId="43" fillId="39" borderId="23" xfId="0" applyFont="1" applyFill="1" applyBorder="1" applyAlignment="1">
      <alignment horizontal="left" vertical="center"/>
    </xf>
    <xf numFmtId="0" fontId="43" fillId="39" borderId="25" xfId="0" applyFont="1" applyFill="1" applyBorder="1" applyAlignment="1">
      <alignment vertical="center"/>
    </xf>
    <xf numFmtId="0" fontId="43" fillId="39" borderId="21" xfId="887" applyFont="1" applyFill="1" applyBorder="1" applyAlignment="1">
      <alignment vertical="center"/>
    </xf>
    <xf numFmtId="4" fontId="43" fillId="39" borderId="21" xfId="887" applyNumberFormat="1" applyFont="1" applyFill="1" applyBorder="1" applyAlignment="1">
      <alignment vertical="center"/>
    </xf>
    <xf numFmtId="0" fontId="42" fillId="0" borderId="0" xfId="909" applyFont="1" applyAlignment="1">
      <alignment horizontal="right"/>
    </xf>
    <xf numFmtId="0" fontId="42" fillId="0" borderId="0" xfId="909" applyFont="1" applyAlignment="1">
      <alignment horizontal="center"/>
    </xf>
    <xf numFmtId="4" fontId="42" fillId="0" borderId="0" xfId="909" applyNumberFormat="1" applyFont="1"/>
    <xf numFmtId="170" fontId="42" fillId="0" borderId="0" xfId="909" applyNumberFormat="1" applyFont="1"/>
    <xf numFmtId="0" fontId="43" fillId="0" borderId="23" xfId="22" applyFont="1" applyBorder="1" applyAlignment="1">
      <alignment horizontal="center" vertical="center"/>
    </xf>
    <xf numFmtId="0" fontId="43" fillId="0" borderId="24" xfId="22" applyFont="1" applyBorder="1" applyAlignment="1">
      <alignment horizontal="center" vertical="center"/>
    </xf>
    <xf numFmtId="2" fontId="42" fillId="0" borderId="36" xfId="0" applyNumberFormat="1" applyFont="1" applyBorder="1" applyAlignment="1">
      <alignment horizontal="left" vertical="center" wrapText="1"/>
    </xf>
    <xf numFmtId="2" fontId="42" fillId="0" borderId="36" xfId="0" applyNumberFormat="1" applyFont="1" applyBorder="1" applyAlignment="1">
      <alignment horizontal="center" vertical="center" wrapText="1"/>
    </xf>
    <xf numFmtId="0" fontId="42" fillId="0" borderId="36" xfId="0" quotePrefix="1" applyFont="1" applyBorder="1" applyAlignment="1">
      <alignment horizontal="left" vertical="center" wrapText="1"/>
    </xf>
    <xf numFmtId="4" fontId="42" fillId="0" borderId="36" xfId="0" applyNumberFormat="1" applyFont="1" applyBorder="1" applyAlignment="1">
      <alignment horizontal="right" vertical="center" wrapText="1"/>
    </xf>
    <xf numFmtId="2" fontId="42" fillId="0" borderId="36" xfId="887" applyNumberFormat="1" applyFont="1" applyBorder="1" applyAlignment="1">
      <alignment horizontal="center" vertical="center" wrapText="1"/>
    </xf>
    <xf numFmtId="2" fontId="42" fillId="17" borderId="36" xfId="887" quotePrefix="1" applyNumberFormat="1" applyFont="1" applyFill="1" applyBorder="1" applyAlignment="1" applyProtection="1">
      <alignment horizontal="center" vertical="center"/>
      <protection locked="0"/>
    </xf>
    <xf numFmtId="4" fontId="42" fillId="0" borderId="36" xfId="887" applyNumberFormat="1" applyFont="1" applyBorder="1" applyAlignment="1">
      <alignment vertical="center"/>
    </xf>
    <xf numFmtId="4" fontId="42" fillId="0" borderId="36" xfId="908" applyNumberFormat="1" applyFont="1" applyBorder="1" applyAlignment="1">
      <alignment vertical="center"/>
    </xf>
    <xf numFmtId="0" fontId="41" fillId="0" borderId="36" xfId="879" applyFont="1" applyBorder="1" applyAlignment="1">
      <alignment horizontal="center" vertical="center"/>
    </xf>
    <xf numFmtId="4" fontId="41" fillId="0" borderId="36" xfId="904" applyNumberFormat="1" applyFont="1" applyBorder="1" applyAlignment="1">
      <alignment vertical="center"/>
    </xf>
    <xf numFmtId="4" fontId="61" fillId="0" borderId="36" xfId="905" applyNumberFormat="1" applyFont="1" applyBorder="1" applyAlignment="1">
      <alignment vertical="center"/>
    </xf>
    <xf numFmtId="0" fontId="57" fillId="0" borderId="36" xfId="905" applyFont="1" applyBorder="1" applyAlignment="1">
      <alignment horizontal="center" vertical="center"/>
    </xf>
    <xf numFmtId="4" fontId="52" fillId="40" borderId="36" xfId="904" applyNumberFormat="1" applyFont="1" applyFill="1" applyBorder="1" applyAlignment="1">
      <alignment vertical="center"/>
    </xf>
    <xf numFmtId="0" fontId="52" fillId="39" borderId="36" xfId="879" applyFont="1" applyFill="1" applyBorder="1" applyAlignment="1">
      <alignment horizontal="right" vertical="center" wrapText="1"/>
    </xf>
    <xf numFmtId="4" fontId="52" fillId="39" borderId="36" xfId="904" applyNumberFormat="1" applyFont="1" applyFill="1" applyBorder="1" applyAlignment="1">
      <alignment vertical="center"/>
    </xf>
    <xf numFmtId="4" fontId="61" fillId="39" borderId="36" xfId="905" applyNumberFormat="1" applyFont="1" applyFill="1" applyBorder="1" applyAlignment="1">
      <alignment vertical="center"/>
    </xf>
    <xf numFmtId="44" fontId="46" fillId="17" borderId="36" xfId="83" applyNumberFormat="1" applyFont="1" applyFill="1" applyBorder="1" applyAlignment="1" applyProtection="1">
      <alignment vertical="center"/>
      <protection locked="0"/>
    </xf>
    <xf numFmtId="2" fontId="46" fillId="16" borderId="36" xfId="887" applyNumberFormat="1" applyFont="1" applyFill="1" applyBorder="1" applyAlignment="1">
      <alignment vertical="center"/>
    </xf>
    <xf numFmtId="0" fontId="43" fillId="0" borderId="36" xfId="887" applyFont="1" applyBorder="1" applyAlignment="1">
      <alignment horizontal="left" vertical="top" wrapText="1"/>
    </xf>
    <xf numFmtId="0" fontId="43" fillId="0" borderId="37" xfId="887" applyFont="1" applyBorder="1" applyAlignment="1">
      <alignment vertical="top" wrapText="1"/>
    </xf>
    <xf numFmtId="0" fontId="43" fillId="0" borderId="37" xfId="887" applyFont="1" applyBorder="1" applyAlignment="1">
      <alignment vertical="top"/>
    </xf>
    <xf numFmtId="4" fontId="43" fillId="0" borderId="37" xfId="887" applyNumberFormat="1" applyFont="1" applyBorder="1" applyAlignment="1">
      <alignment vertical="top" wrapText="1"/>
    </xf>
    <xf numFmtId="167" fontId="43" fillId="0" borderId="36" xfId="907" applyFont="1" applyBorder="1" applyAlignment="1">
      <alignment vertical="top"/>
    </xf>
    <xf numFmtId="4" fontId="43" fillId="0" borderId="36" xfId="907" applyNumberFormat="1" applyFont="1" applyBorder="1" applyAlignment="1">
      <alignment vertical="top" wrapText="1"/>
    </xf>
    <xf numFmtId="167" fontId="42" fillId="0" borderId="36" xfId="907" applyFont="1" applyBorder="1" applyAlignment="1">
      <alignment horizontal="center" vertical="center"/>
    </xf>
    <xf numFmtId="2" fontId="42" fillId="17" borderId="36" xfId="15" applyNumberFormat="1" applyFont="1" applyFill="1" applyBorder="1" applyAlignment="1" applyProtection="1">
      <alignment vertical="center"/>
      <protection locked="0"/>
    </xf>
    <xf numFmtId="167" fontId="43" fillId="39" borderId="36" xfId="907" applyFont="1" applyFill="1" applyBorder="1" applyAlignment="1">
      <alignment horizontal="right"/>
    </xf>
    <xf numFmtId="4" fontId="43" fillId="39" borderId="36" xfId="907" applyNumberFormat="1" applyFont="1" applyFill="1" applyBorder="1"/>
    <xf numFmtId="0" fontId="43" fillId="0" borderId="36" xfId="879" applyFont="1" applyBorder="1" applyAlignment="1">
      <alignment horizontal="left" vertical="top"/>
    </xf>
    <xf numFmtId="4" fontId="43" fillId="0" borderId="36" xfId="879" applyNumberFormat="1" applyFont="1" applyBorder="1" applyAlignment="1">
      <alignment vertical="top" wrapText="1"/>
    </xf>
    <xf numFmtId="4" fontId="43" fillId="0" borderId="36" xfId="879" applyNumberFormat="1" applyFont="1" applyBorder="1" applyAlignment="1">
      <alignment horizontal="center" vertical="top" wrapText="1"/>
    </xf>
    <xf numFmtId="0" fontId="43" fillId="41" borderId="36" xfId="904" applyNumberFormat="1" applyFont="1" applyFill="1" applyBorder="1"/>
    <xf numFmtId="4" fontId="42" fillId="0" borderId="36" xfId="879" applyNumberFormat="1" applyFont="1" applyBorder="1" applyAlignment="1">
      <alignment horizontal="center" vertical="center"/>
    </xf>
    <xf numFmtId="170" fontId="42" fillId="17" borderId="36" xfId="887" applyNumberFormat="1" applyFont="1" applyFill="1" applyBorder="1" applyAlignment="1" applyProtection="1">
      <alignment horizontal="center" vertical="center"/>
      <protection locked="0"/>
    </xf>
    <xf numFmtId="0" fontId="43" fillId="42" borderId="36" xfId="879" applyFont="1" applyFill="1" applyBorder="1" applyAlignment="1">
      <alignment horizontal="right"/>
    </xf>
    <xf numFmtId="4" fontId="43" fillId="42" borderId="36" xfId="879" applyNumberFormat="1" applyFont="1" applyFill="1" applyBorder="1"/>
    <xf numFmtId="4" fontId="43" fillId="45" borderId="36" xfId="887" applyNumberFormat="1" applyFont="1" applyFill="1" applyBorder="1" applyAlignment="1">
      <alignment vertical="top" wrapText="1"/>
    </xf>
    <xf numFmtId="4" fontId="43" fillId="45" borderId="37" xfId="887" applyNumberFormat="1" applyFont="1" applyFill="1" applyBorder="1" applyAlignment="1">
      <alignment horizontal="left" vertical="top" wrapText="1"/>
    </xf>
    <xf numFmtId="1" fontId="43" fillId="45" borderId="37" xfId="887" applyNumberFormat="1" applyFont="1" applyFill="1" applyBorder="1" applyAlignment="1">
      <alignment horizontal="left" vertical="top" wrapText="1"/>
    </xf>
    <xf numFmtId="4" fontId="42" fillId="17" borderId="36" xfId="84" applyNumberFormat="1" applyFont="1" applyFill="1" applyBorder="1" applyAlignment="1" applyProtection="1">
      <alignment vertical="center"/>
      <protection locked="0"/>
    </xf>
    <xf numFmtId="4" fontId="62" fillId="43" borderId="36" xfId="887" applyNumberFormat="1" applyFont="1" applyFill="1" applyBorder="1" applyAlignment="1">
      <alignment horizontal="left" vertical="top" wrapText="1"/>
    </xf>
    <xf numFmtId="4" fontId="62" fillId="43" borderId="36" xfId="887" applyNumberFormat="1" applyFont="1" applyFill="1" applyBorder="1" applyAlignment="1">
      <alignment vertical="top" wrapText="1"/>
    </xf>
    <xf numFmtId="4" fontId="63" fillId="17" borderId="36" xfId="84" applyNumberFormat="1" applyFont="1" applyFill="1" applyBorder="1" applyAlignment="1" applyProtection="1">
      <alignment vertical="center"/>
      <protection locked="0"/>
    </xf>
    <xf numFmtId="4" fontId="63" fillId="0" borderId="36" xfId="887" applyNumberFormat="1" applyFont="1" applyBorder="1" applyAlignment="1">
      <alignment vertical="center"/>
    </xf>
    <xf numFmtId="0" fontId="43" fillId="42" borderId="36" xfId="887" applyFont="1" applyFill="1" applyBorder="1" applyAlignment="1">
      <alignment horizontal="right" vertical="center"/>
    </xf>
    <xf numFmtId="0" fontId="42" fillId="0" borderId="36" xfId="909" applyFont="1" applyBorder="1"/>
    <xf numFmtId="0" fontId="43" fillId="0" borderId="36" xfId="909" applyFont="1" applyBorder="1" applyAlignment="1">
      <alignment vertical="top" wrapText="1"/>
    </xf>
    <xf numFmtId="0" fontId="43" fillId="0" borderId="36" xfId="909" applyFont="1" applyBorder="1" applyAlignment="1">
      <alignment vertical="top"/>
    </xf>
    <xf numFmtId="4" fontId="43" fillId="0" borderId="36" xfId="887" applyNumberFormat="1" applyFont="1" applyBorder="1" applyAlignment="1">
      <alignment vertical="top" wrapText="1"/>
    </xf>
    <xf numFmtId="4" fontId="43" fillId="0" borderId="37" xfId="887" applyNumberFormat="1" applyFont="1" applyBorder="1" applyAlignment="1">
      <alignment horizontal="left" vertical="top" wrapText="1"/>
    </xf>
    <xf numFmtId="0" fontId="42" fillId="0" borderId="36" xfId="887" applyFont="1" applyBorder="1" applyAlignment="1">
      <alignment horizontal="center" vertical="center"/>
    </xf>
    <xf numFmtId="0" fontId="42" fillId="0" borderId="36" xfId="887" applyFont="1" applyBorder="1" applyAlignment="1">
      <alignment horizontal="center" vertical="center" wrapText="1"/>
    </xf>
    <xf numFmtId="0" fontId="42" fillId="0" borderId="36" xfId="887" applyFont="1" applyBorder="1" applyAlignment="1">
      <alignment horizontal="left" vertical="center" wrapText="1"/>
    </xf>
    <xf numFmtId="4" fontId="42" fillId="17" borderId="36" xfId="910" applyNumberFormat="1" applyFont="1" applyFill="1" applyBorder="1" applyAlignment="1" applyProtection="1">
      <alignment vertical="center"/>
      <protection locked="0"/>
    </xf>
    <xf numFmtId="4" fontId="42" fillId="0" borderId="36" xfId="887" applyNumberFormat="1" applyFont="1" applyBorder="1" applyAlignment="1">
      <alignment vertical="center" wrapText="1"/>
    </xf>
    <xf numFmtId="4" fontId="43" fillId="39" borderId="36" xfId="887" applyNumberFormat="1" applyFont="1" applyFill="1" applyBorder="1" applyAlignment="1">
      <alignment vertical="center"/>
    </xf>
    <xf numFmtId="2" fontId="46" fillId="16" borderId="37" xfId="887" applyNumberFormat="1" applyFont="1" applyFill="1" applyBorder="1" applyAlignment="1">
      <alignment vertical="center"/>
    </xf>
    <xf numFmtId="0" fontId="43" fillId="0" borderId="36" xfId="887" applyFont="1" applyBorder="1" applyAlignment="1">
      <alignment horizontal="left" vertical="top"/>
    </xf>
    <xf numFmtId="0" fontId="45" fillId="0" borderId="36" xfId="887" applyFont="1" applyBorder="1" applyAlignment="1">
      <alignment horizontal="left" vertical="top" wrapText="1"/>
    </xf>
    <xf numFmtId="0" fontId="43" fillId="44" borderId="36" xfId="887" applyFont="1" applyFill="1" applyBorder="1" applyAlignment="1">
      <alignment horizontal="left" vertical="top" wrapText="1"/>
    </xf>
    <xf numFmtId="2" fontId="43" fillId="44" borderId="36" xfId="887" applyNumberFormat="1" applyFont="1" applyFill="1" applyBorder="1" applyAlignment="1">
      <alignment vertical="top" wrapText="1"/>
    </xf>
    <xf numFmtId="0" fontId="43" fillId="43" borderId="36" xfId="887" applyFont="1" applyFill="1" applyBorder="1" applyAlignment="1">
      <alignment horizontal="left" vertical="top" wrapText="1"/>
    </xf>
    <xf numFmtId="2" fontId="43" fillId="43" borderId="36" xfId="887" applyNumberFormat="1" applyFont="1" applyFill="1" applyBorder="1" applyAlignment="1">
      <alignment vertical="top" wrapText="1"/>
    </xf>
    <xf numFmtId="2" fontId="43" fillId="45" borderId="36" xfId="887" applyNumberFormat="1" applyFont="1" applyFill="1" applyBorder="1" applyAlignment="1">
      <alignment vertical="top" wrapText="1"/>
    </xf>
    <xf numFmtId="1" fontId="43" fillId="45" borderId="36" xfId="879" applyNumberFormat="1" applyFont="1" applyFill="1" applyBorder="1" applyAlignment="1">
      <alignment vertical="top" wrapText="1"/>
    </xf>
    <xf numFmtId="0" fontId="42" fillId="0" borderId="36" xfId="879" applyFont="1" applyBorder="1" applyAlignment="1">
      <alignment vertical="center" wrapText="1"/>
    </xf>
    <xf numFmtId="0" fontId="42" fillId="0" borderId="36" xfId="879" applyFont="1" applyBorder="1" applyAlignment="1">
      <alignment horizontal="left" vertical="center" wrapText="1"/>
    </xf>
    <xf numFmtId="4" fontId="42" fillId="0" borderId="36" xfId="879" applyNumberFormat="1" applyFont="1" applyBorder="1" applyAlignment="1">
      <alignment vertical="center" wrapText="1"/>
    </xf>
    <xf numFmtId="4" fontId="42" fillId="0" borderId="36" xfId="29" applyNumberFormat="1" applyFont="1" applyFill="1" applyBorder="1" applyAlignment="1">
      <alignment horizontal="left" vertical="center" wrapText="1"/>
    </xf>
    <xf numFmtId="2" fontId="42" fillId="17" borderId="36" xfId="887" applyNumberFormat="1" applyFont="1" applyFill="1" applyBorder="1" applyAlignment="1" applyProtection="1">
      <alignment horizontal="right" vertical="center" wrapText="1"/>
      <protection locked="0"/>
    </xf>
    <xf numFmtId="4" fontId="43" fillId="40" borderId="36" xfId="887" applyNumberFormat="1" applyFont="1" applyFill="1" applyBorder="1" applyAlignment="1">
      <alignment horizontal="right" vertical="top" wrapText="1"/>
    </xf>
    <xf numFmtId="0" fontId="43" fillId="39" borderId="36" xfId="879" applyFont="1" applyFill="1" applyBorder="1" applyAlignment="1">
      <alignment horizontal="right" vertical="center"/>
    </xf>
    <xf numFmtId="4" fontId="43" fillId="39" borderId="36" xfId="879" applyNumberFormat="1" applyFont="1" applyFill="1" applyBorder="1" applyAlignment="1">
      <alignment horizontal="right" vertical="center"/>
    </xf>
    <xf numFmtId="4" fontId="43" fillId="16" borderId="36" xfId="879" applyNumberFormat="1" applyFont="1" applyFill="1" applyBorder="1" applyAlignment="1">
      <alignment horizontal="center" vertical="center"/>
    </xf>
    <xf numFmtId="0" fontId="48" fillId="0" borderId="2" xfId="887" applyFont="1" applyBorder="1" applyAlignment="1">
      <alignment horizontal="center" vertical="center" wrapText="1"/>
    </xf>
    <xf numFmtId="0" fontId="48" fillId="0" borderId="0" xfId="887" applyFont="1" applyAlignment="1">
      <alignment horizontal="center" vertical="center" wrapText="1"/>
    </xf>
    <xf numFmtId="0" fontId="48" fillId="0" borderId="3" xfId="887" applyFont="1" applyBorder="1" applyAlignment="1">
      <alignment horizontal="center" vertical="center" wrapText="1"/>
    </xf>
    <xf numFmtId="0" fontId="48" fillId="0" borderId="4" xfId="887" applyFont="1" applyBorder="1" applyAlignment="1">
      <alignment horizontal="center" vertical="center" wrapText="1"/>
    </xf>
    <xf numFmtId="0" fontId="48" fillId="0" borderId="5" xfId="887" applyFont="1" applyBorder="1" applyAlignment="1">
      <alignment horizontal="center" vertical="center" wrapText="1"/>
    </xf>
    <xf numFmtId="0" fontId="48" fillId="0" borderId="6" xfId="887" applyFont="1" applyBorder="1" applyAlignment="1">
      <alignment horizontal="center" vertical="center" wrapText="1"/>
    </xf>
    <xf numFmtId="0" fontId="47" fillId="0" borderId="26" xfId="887" applyFont="1" applyBorder="1" applyAlignment="1">
      <alignment horizontal="center" vertical="center"/>
    </xf>
    <xf numFmtId="0" fontId="47" fillId="0" borderId="22" xfId="887" applyFont="1" applyBorder="1" applyAlignment="1">
      <alignment horizontal="center" vertical="center"/>
    </xf>
    <xf numFmtId="0" fontId="47" fillId="0" borderId="27" xfId="887" applyFont="1" applyBorder="1" applyAlignment="1">
      <alignment horizontal="center" vertical="center"/>
    </xf>
    <xf numFmtId="0" fontId="47" fillId="0" borderId="2" xfId="887" applyFont="1" applyBorder="1" applyAlignment="1">
      <alignment horizontal="center" vertical="center"/>
    </xf>
    <xf numFmtId="0" fontId="47" fillId="0" borderId="0" xfId="887" applyFont="1" applyAlignment="1">
      <alignment horizontal="center" vertical="center"/>
    </xf>
    <xf numFmtId="0" fontId="47" fillId="0" borderId="3" xfId="887" applyFont="1" applyBorder="1" applyAlignment="1">
      <alignment horizontal="center" vertical="center"/>
    </xf>
    <xf numFmtId="0" fontId="47" fillId="0" borderId="4" xfId="887" applyFont="1" applyBorder="1" applyAlignment="1">
      <alignment horizontal="center" vertical="center"/>
    </xf>
    <xf numFmtId="0" fontId="47" fillId="0" borderId="5" xfId="887" applyFont="1" applyBorder="1" applyAlignment="1">
      <alignment horizontal="center" vertical="center"/>
    </xf>
    <xf numFmtId="0" fontId="47" fillId="0" borderId="6" xfId="887" applyFont="1" applyBorder="1" applyAlignment="1">
      <alignment horizontal="center" vertical="center"/>
    </xf>
    <xf numFmtId="0" fontId="60" fillId="0" borderId="36" xfId="879" applyFont="1" applyBorder="1" applyAlignment="1">
      <alignment horizontal="center" vertical="center"/>
    </xf>
    <xf numFmtId="49" fontId="52" fillId="0" borderId="36" xfId="904" applyNumberFormat="1" applyFont="1" applyBorder="1" applyAlignment="1">
      <alignment horizontal="center" vertical="center" wrapText="1"/>
    </xf>
    <xf numFmtId="0" fontId="60" fillId="0" borderId="23" xfId="0" applyFont="1" applyBorder="1" applyAlignment="1">
      <alignment horizontal="center" vertical="center" wrapText="1"/>
    </xf>
    <xf numFmtId="0" fontId="60" fillId="0" borderId="25" xfId="0" applyFont="1" applyBorder="1" applyAlignment="1">
      <alignment horizontal="center" vertical="center" wrapText="1"/>
    </xf>
    <xf numFmtId="0" fontId="60" fillId="0" borderId="24" xfId="0" applyFont="1" applyBorder="1" applyAlignment="1">
      <alignment horizontal="center" vertical="center" wrapText="1"/>
    </xf>
    <xf numFmtId="166" fontId="42" fillId="0" borderId="25" xfId="904" applyFont="1" applyBorder="1" applyAlignment="1">
      <alignment horizontal="left"/>
    </xf>
    <xf numFmtId="0" fontId="42" fillId="0" borderId="25" xfId="904" applyNumberFormat="1" applyFont="1" applyBorder="1" applyAlignment="1">
      <alignment horizontal="left"/>
    </xf>
    <xf numFmtId="0" fontId="42" fillId="0" borderId="24" xfId="904" applyNumberFormat="1" applyFont="1" applyBorder="1" applyAlignment="1">
      <alignment horizontal="left"/>
    </xf>
    <xf numFmtId="167" fontId="42" fillId="0" borderId="23" xfId="907" applyFont="1" applyBorder="1" applyAlignment="1">
      <alignment horizontal="left" vertical="center" wrapText="1"/>
    </xf>
    <xf numFmtId="167" fontId="42" fillId="0" borderId="24" xfId="907" applyFont="1" applyBorder="1" applyAlignment="1">
      <alignment horizontal="left" vertical="center" wrapText="1"/>
    </xf>
    <xf numFmtId="0" fontId="42" fillId="0" borderId="23" xfId="879" applyFont="1" applyBorder="1" applyAlignment="1">
      <alignment horizontal="left" vertical="center" wrapText="1"/>
    </xf>
    <xf numFmtId="0" fontId="42" fillId="0" borderId="25" xfId="879" applyFont="1" applyBorder="1" applyAlignment="1">
      <alignment horizontal="left" vertical="center" wrapText="1"/>
    </xf>
    <xf numFmtId="0" fontId="42" fillId="0" borderId="24" xfId="879" applyFont="1" applyBorder="1" applyAlignment="1">
      <alignment horizontal="left" vertical="center" wrapText="1"/>
    </xf>
    <xf numFmtId="0" fontId="43" fillId="0" borderId="23" xfId="879" applyFont="1" applyBorder="1" applyAlignment="1">
      <alignment horizontal="left" vertical="top"/>
    </xf>
    <xf numFmtId="0" fontId="43" fillId="0" borderId="25" xfId="879" applyFont="1" applyBorder="1" applyAlignment="1">
      <alignment horizontal="left" vertical="top"/>
    </xf>
    <xf numFmtId="0" fontId="43" fillId="0" borderId="24" xfId="879" applyFont="1" applyBorder="1" applyAlignment="1">
      <alignment horizontal="left" vertical="top"/>
    </xf>
    <xf numFmtId="0" fontId="43" fillId="45" borderId="23" xfId="879" applyFont="1" applyFill="1" applyBorder="1" applyAlignment="1">
      <alignment horizontal="left" vertical="top"/>
    </xf>
    <xf numFmtId="0" fontId="43" fillId="45" borderId="25" xfId="879" applyFont="1" applyFill="1" applyBorder="1" applyAlignment="1">
      <alignment horizontal="left" vertical="top"/>
    </xf>
    <xf numFmtId="0" fontId="43" fillId="45" borderId="24" xfId="879" applyFont="1" applyFill="1" applyBorder="1" applyAlignment="1">
      <alignment horizontal="left" vertical="top"/>
    </xf>
    <xf numFmtId="0" fontId="42" fillId="0" borderId="23" xfId="887" applyFont="1" applyBorder="1" applyAlignment="1">
      <alignment horizontal="left" vertical="center" wrapText="1"/>
    </xf>
    <xf numFmtId="0" fontId="42" fillId="0" borderId="25" xfId="887" applyFont="1" applyBorder="1" applyAlignment="1">
      <alignment horizontal="left" vertical="center" wrapText="1"/>
    </xf>
    <xf numFmtId="0" fontId="42" fillId="0" borderId="24" xfId="887" applyFont="1" applyBorder="1" applyAlignment="1">
      <alignment horizontal="left" vertical="center" wrapText="1"/>
    </xf>
    <xf numFmtId="0" fontId="62" fillId="43" borderId="23" xfId="879" applyFont="1" applyFill="1" applyBorder="1" applyAlignment="1">
      <alignment horizontal="left" vertical="top"/>
    </xf>
    <xf numFmtId="0" fontId="62" fillId="43" borderId="25" xfId="879" applyFont="1" applyFill="1" applyBorder="1" applyAlignment="1">
      <alignment horizontal="left" vertical="top"/>
    </xf>
    <xf numFmtId="0" fontId="62" fillId="43" borderId="24" xfId="879" applyFont="1" applyFill="1" applyBorder="1" applyAlignment="1">
      <alignment horizontal="left" vertical="top"/>
    </xf>
    <xf numFmtId="0" fontId="63" fillId="0" borderId="23" xfId="887" applyFont="1" applyBorder="1" applyAlignment="1">
      <alignment horizontal="left" vertical="center" wrapText="1"/>
    </xf>
    <xf numFmtId="0" fontId="63" fillId="0" borderId="25" xfId="887" applyFont="1" applyBorder="1" applyAlignment="1">
      <alignment horizontal="left" vertical="center" wrapText="1"/>
    </xf>
    <xf numFmtId="0" fontId="63" fillId="0" borderId="24" xfId="887" applyFont="1" applyBorder="1" applyAlignment="1">
      <alignment horizontal="left" vertical="center" wrapText="1"/>
    </xf>
    <xf numFmtId="0" fontId="48" fillId="0" borderId="4" xfId="887" applyFont="1" applyBorder="1" applyAlignment="1">
      <alignment horizontal="center" vertical="center"/>
    </xf>
    <xf numFmtId="0" fontId="48" fillId="0" borderId="5" xfId="887" applyFont="1" applyBorder="1" applyAlignment="1">
      <alignment horizontal="center" vertical="center"/>
    </xf>
    <xf numFmtId="0" fontId="48" fillId="0" borderId="6" xfId="887" applyFont="1" applyBorder="1" applyAlignment="1">
      <alignment horizontal="center" vertical="center"/>
    </xf>
    <xf numFmtId="4" fontId="42" fillId="0" borderId="23" xfId="29" applyNumberFormat="1" applyFont="1" applyFill="1" applyBorder="1" applyAlignment="1" applyProtection="1">
      <alignment horizontal="left" vertical="center" wrapText="1"/>
    </xf>
    <xf numFmtId="4" fontId="42" fillId="0" borderId="25" xfId="29" applyNumberFormat="1" applyFont="1" applyFill="1" applyBorder="1" applyAlignment="1" applyProtection="1">
      <alignment horizontal="left" vertical="center" wrapText="1"/>
    </xf>
    <xf numFmtId="4" fontId="42" fillId="0" borderId="24" xfId="29" applyNumberFormat="1" applyFont="1" applyFill="1" applyBorder="1" applyAlignment="1" applyProtection="1">
      <alignment horizontal="left" vertical="center" wrapText="1"/>
    </xf>
    <xf numFmtId="14" fontId="48" fillId="0" borderId="0" xfId="887" applyNumberFormat="1" applyFont="1" applyAlignment="1">
      <alignment horizontal="center" vertical="center" wrapText="1"/>
    </xf>
    <xf numFmtId="0" fontId="53" fillId="0" borderId="26" xfId="887" applyFont="1" applyBorder="1" applyAlignment="1">
      <alignment horizontal="center" vertical="center"/>
    </xf>
    <xf numFmtId="0" fontId="53" fillId="0" borderId="22" xfId="887" applyFont="1" applyBorder="1" applyAlignment="1">
      <alignment horizontal="center" vertical="center"/>
    </xf>
    <xf numFmtId="0" fontId="53" fillId="0" borderId="4" xfId="887" applyFont="1" applyBorder="1" applyAlignment="1">
      <alignment horizontal="center" vertical="center"/>
    </xf>
    <xf numFmtId="0" fontId="53" fillId="0" borderId="5" xfId="887" applyFont="1" applyBorder="1" applyAlignment="1">
      <alignment horizontal="center" vertical="center"/>
    </xf>
  </cellXfs>
  <cellStyles count="911">
    <cellStyle name="20 % - Akzent1 2" xfId="1" xr:uid="{00000000-0005-0000-0000-000000000000}"/>
    <cellStyle name="20 % - Akzent2 2" xfId="2" xr:uid="{00000000-0005-0000-0000-000001000000}"/>
    <cellStyle name="20 % - Akzent3 2" xfId="3" xr:uid="{00000000-0005-0000-0000-000002000000}"/>
    <cellStyle name="20 % - Akzent4 2" xfId="4" xr:uid="{00000000-0005-0000-0000-000003000000}"/>
    <cellStyle name="20 % - Akzent5 2" xfId="5" xr:uid="{00000000-0005-0000-0000-000004000000}"/>
    <cellStyle name="20 % - Akzent6 2" xfId="6" xr:uid="{00000000-0005-0000-0000-000005000000}"/>
    <cellStyle name="20% - Accent1 2" xfId="39" xr:uid="{00000000-0005-0000-0000-000006000000}"/>
    <cellStyle name="20% - Accent2 2" xfId="40" xr:uid="{00000000-0005-0000-0000-000007000000}"/>
    <cellStyle name="20% - Accent3 2" xfId="41" xr:uid="{00000000-0005-0000-0000-000008000000}"/>
    <cellStyle name="20% - Accent4 2" xfId="42" xr:uid="{00000000-0005-0000-0000-000009000000}"/>
    <cellStyle name="20% - Accent5 2" xfId="43" xr:uid="{00000000-0005-0000-0000-00000A000000}"/>
    <cellStyle name="20% - Accent6 2" xfId="44" xr:uid="{00000000-0005-0000-0000-00000B000000}"/>
    <cellStyle name="40 % - Akzent1 2" xfId="7" xr:uid="{00000000-0005-0000-0000-00000C000000}"/>
    <cellStyle name="40 % - Akzent2 2" xfId="8" xr:uid="{00000000-0005-0000-0000-00000D000000}"/>
    <cellStyle name="40 % - Akzent3 2" xfId="9" xr:uid="{00000000-0005-0000-0000-00000E000000}"/>
    <cellStyle name="40 % - Akzent4 2" xfId="10" xr:uid="{00000000-0005-0000-0000-00000F000000}"/>
    <cellStyle name="40 % - Akzent5 2" xfId="11" xr:uid="{00000000-0005-0000-0000-000010000000}"/>
    <cellStyle name="40 % - Akzent6 2" xfId="12" xr:uid="{00000000-0005-0000-0000-000011000000}"/>
    <cellStyle name="40% - Accent1 2" xfId="45" xr:uid="{00000000-0005-0000-0000-000012000000}"/>
    <cellStyle name="40% - Accent2 2" xfId="46" xr:uid="{00000000-0005-0000-0000-000013000000}"/>
    <cellStyle name="40% - Accent3 2" xfId="47" xr:uid="{00000000-0005-0000-0000-000014000000}"/>
    <cellStyle name="40% - Accent4 2" xfId="48" xr:uid="{00000000-0005-0000-0000-000015000000}"/>
    <cellStyle name="40% - Accent5 2" xfId="49" xr:uid="{00000000-0005-0000-0000-000016000000}"/>
    <cellStyle name="40% - Accent6 2" xfId="50" xr:uid="{00000000-0005-0000-0000-000017000000}"/>
    <cellStyle name="60% - Accent1 2" xfId="51" xr:uid="{00000000-0005-0000-0000-000018000000}"/>
    <cellStyle name="60% - Accent2 2" xfId="52" xr:uid="{00000000-0005-0000-0000-000019000000}"/>
    <cellStyle name="60% - Accent3 2" xfId="53" xr:uid="{00000000-0005-0000-0000-00001A000000}"/>
    <cellStyle name="60% - Accent4 2" xfId="54" xr:uid="{00000000-0005-0000-0000-00001B000000}"/>
    <cellStyle name="60% - Accent5 2" xfId="55" xr:uid="{00000000-0005-0000-0000-00001C000000}"/>
    <cellStyle name="60% - Accent6 2" xfId="56" xr:uid="{00000000-0005-0000-0000-00001D000000}"/>
    <cellStyle name="60% - Akzent2" xfId="13" xr:uid="{00000000-0005-0000-0000-00001E000000}"/>
    <cellStyle name="Accent1 2" xfId="57" xr:uid="{00000000-0005-0000-0000-00001F000000}"/>
    <cellStyle name="Accent2 2" xfId="58" xr:uid="{00000000-0005-0000-0000-000020000000}"/>
    <cellStyle name="Accent3 2" xfId="59" xr:uid="{00000000-0005-0000-0000-000021000000}"/>
    <cellStyle name="Accent4 2" xfId="60" xr:uid="{00000000-0005-0000-0000-000022000000}"/>
    <cellStyle name="Accent5 2" xfId="61" xr:uid="{00000000-0005-0000-0000-000023000000}"/>
    <cellStyle name="Accent6 2" xfId="62" xr:uid="{00000000-0005-0000-0000-000024000000}"/>
    <cellStyle name="Bad 2" xfId="63" xr:uid="{00000000-0005-0000-0000-000025000000}"/>
    <cellStyle name="Calculation 2" xfId="64" xr:uid="{00000000-0005-0000-0000-000026000000}"/>
    <cellStyle name="Check Cell 2" xfId="65" xr:uid="{00000000-0005-0000-0000-000027000000}"/>
    <cellStyle name="Comma 2" xfId="66" xr:uid="{00000000-0005-0000-0000-000028000000}"/>
    <cellStyle name="Comma 2 2" xfId="67" xr:uid="{00000000-0005-0000-0000-000029000000}"/>
    <cellStyle name="Comma 3" xfId="68" xr:uid="{00000000-0005-0000-0000-00002A000000}"/>
    <cellStyle name="Comma 4" xfId="69" xr:uid="{00000000-0005-0000-0000-00002B000000}"/>
    <cellStyle name="Currency 2" xfId="70" xr:uid="{00000000-0005-0000-0000-00002C000000}"/>
    <cellStyle name="Currency 2 2" xfId="71" xr:uid="{00000000-0005-0000-0000-00002D000000}"/>
    <cellStyle name="Currency 2 3" xfId="72" xr:uid="{00000000-0005-0000-0000-00002E000000}"/>
    <cellStyle name="Currency 25" xfId="73" xr:uid="{00000000-0005-0000-0000-00002F000000}"/>
    <cellStyle name="Currency 3" xfId="74" xr:uid="{00000000-0005-0000-0000-000030000000}"/>
    <cellStyle name="Currency 3 2" xfId="75" xr:uid="{00000000-0005-0000-0000-000031000000}"/>
    <cellStyle name="Currency 3 3" xfId="76" xr:uid="{00000000-0005-0000-0000-000032000000}"/>
    <cellStyle name="Currency 4" xfId="77" xr:uid="{00000000-0005-0000-0000-000033000000}"/>
    <cellStyle name="Currency 5" xfId="78" xr:uid="{00000000-0005-0000-0000-000034000000}"/>
    <cellStyle name="Currency 6" xfId="79" xr:uid="{00000000-0005-0000-0000-000035000000}"/>
    <cellStyle name="Currency 7" xfId="80" xr:uid="{00000000-0005-0000-0000-000036000000}"/>
    <cellStyle name="DataPilot Category" xfId="81" xr:uid="{00000000-0005-0000-0000-000037000000}"/>
    <cellStyle name="Euro" xfId="14" xr:uid="{00000000-0005-0000-0000-000038000000}"/>
    <cellStyle name="Euro 10" xfId="82" xr:uid="{00000000-0005-0000-0000-000039000000}"/>
    <cellStyle name="Euro 10 2" xfId="31" xr:uid="{00000000-0005-0000-0000-00003A000000}"/>
    <cellStyle name="Euro 2" xfId="15" xr:uid="{00000000-0005-0000-0000-00003B000000}"/>
    <cellStyle name="Euro 2 2" xfId="83" xr:uid="{00000000-0005-0000-0000-00003C000000}"/>
    <cellStyle name="Euro 3" xfId="16" xr:uid="{00000000-0005-0000-0000-00003D000000}"/>
    <cellStyle name="Euro 4" xfId="17" xr:uid="{00000000-0005-0000-0000-00003E000000}"/>
    <cellStyle name="Euro 5" xfId="18" xr:uid="{00000000-0005-0000-0000-00003F000000}"/>
    <cellStyle name="Euro 5 2" xfId="32" xr:uid="{00000000-0005-0000-0000-000040000000}"/>
    <cellStyle name="Euro 5 2 2" xfId="910" xr:uid="{75AE151F-F612-4FFF-87FD-1BC017BF7389}"/>
    <cellStyle name="Euro 5 3" xfId="84" xr:uid="{00000000-0005-0000-0000-000041000000}"/>
    <cellStyle name="Euro 6" xfId="85" xr:uid="{00000000-0005-0000-0000-000042000000}"/>
    <cellStyle name="Euro 6 2" xfId="86" xr:uid="{00000000-0005-0000-0000-000043000000}"/>
    <cellStyle name="Euro 7" xfId="87" xr:uid="{00000000-0005-0000-0000-000044000000}"/>
    <cellStyle name="Euro 8" xfId="88" xr:uid="{00000000-0005-0000-0000-000045000000}"/>
    <cellStyle name="Euro 9" xfId="89" xr:uid="{00000000-0005-0000-0000-000046000000}"/>
    <cellStyle name="Excel Built-in Normal" xfId="35" xr:uid="{00000000-0005-0000-0000-000047000000}"/>
    <cellStyle name="Explanatory Text 2" xfId="90" xr:uid="{00000000-0005-0000-0000-000048000000}"/>
    <cellStyle name="fnRegressQ" xfId="34" xr:uid="{00000000-0005-0000-0000-000049000000}"/>
    <cellStyle name="Good 2" xfId="91" xr:uid="{00000000-0005-0000-0000-00004A000000}"/>
    <cellStyle name="Heading 1 2" xfId="92" xr:uid="{00000000-0005-0000-0000-00004B000000}"/>
    <cellStyle name="Heading 2 2" xfId="93" xr:uid="{00000000-0005-0000-0000-00004C000000}"/>
    <cellStyle name="Heading 3 2" xfId="94" xr:uid="{00000000-0005-0000-0000-00004D000000}"/>
    <cellStyle name="Heading 4 2" xfId="95" xr:uid="{00000000-0005-0000-0000-00004E000000}"/>
    <cellStyle name="Hyperlink 2" xfId="96" xr:uid="{00000000-0005-0000-0000-00004F000000}"/>
    <cellStyle name="Input 2" xfId="97" xr:uid="{00000000-0005-0000-0000-000050000000}"/>
    <cellStyle name="Komma 2" xfId="29" xr:uid="{00000000-0005-0000-0000-000051000000}"/>
    <cellStyle name="Linked Cell 2" xfId="98" xr:uid="{00000000-0005-0000-0000-000052000000}"/>
    <cellStyle name="Neutral 2" xfId="99" xr:uid="{00000000-0005-0000-0000-000053000000}"/>
    <cellStyle name="Normal 10" xfId="100" xr:uid="{00000000-0005-0000-0000-000054000000}"/>
    <cellStyle name="Normal 10 2" xfId="101" xr:uid="{00000000-0005-0000-0000-000055000000}"/>
    <cellStyle name="Normal 10 3" xfId="102" xr:uid="{00000000-0005-0000-0000-000056000000}"/>
    <cellStyle name="Normal 11" xfId="103" xr:uid="{00000000-0005-0000-0000-000057000000}"/>
    <cellStyle name="Normal 11 2" xfId="104" xr:uid="{00000000-0005-0000-0000-000058000000}"/>
    <cellStyle name="Normal 12" xfId="105" xr:uid="{00000000-0005-0000-0000-000059000000}"/>
    <cellStyle name="Normal 12 2" xfId="106" xr:uid="{00000000-0005-0000-0000-00005A000000}"/>
    <cellStyle name="Normal 13" xfId="107" xr:uid="{00000000-0005-0000-0000-00005B000000}"/>
    <cellStyle name="Normal 13 2" xfId="108" xr:uid="{00000000-0005-0000-0000-00005C000000}"/>
    <cellStyle name="Normal 14" xfId="109" xr:uid="{00000000-0005-0000-0000-00005D000000}"/>
    <cellStyle name="Normal 15" xfId="110" xr:uid="{00000000-0005-0000-0000-00005E000000}"/>
    <cellStyle name="Normal 15 2" xfId="111" xr:uid="{00000000-0005-0000-0000-00005F000000}"/>
    <cellStyle name="Normal 16" xfId="112" xr:uid="{00000000-0005-0000-0000-000060000000}"/>
    <cellStyle name="Normal 16 2" xfId="113" xr:uid="{00000000-0005-0000-0000-000061000000}"/>
    <cellStyle name="Normal 17" xfId="114" xr:uid="{00000000-0005-0000-0000-000062000000}"/>
    <cellStyle name="Normal 17 2" xfId="115" xr:uid="{00000000-0005-0000-0000-000063000000}"/>
    <cellStyle name="Normal 18" xfId="116" xr:uid="{00000000-0005-0000-0000-000064000000}"/>
    <cellStyle name="Normal 18 2" xfId="117" xr:uid="{00000000-0005-0000-0000-000065000000}"/>
    <cellStyle name="Normal 19" xfId="118" xr:uid="{00000000-0005-0000-0000-000066000000}"/>
    <cellStyle name="Normal 19 2" xfId="119" xr:uid="{00000000-0005-0000-0000-000067000000}"/>
    <cellStyle name="Normal 2" xfId="120" xr:uid="{00000000-0005-0000-0000-000068000000}"/>
    <cellStyle name="Normal 2 10" xfId="121" xr:uid="{00000000-0005-0000-0000-000069000000}"/>
    <cellStyle name="Normal 2 10 2" xfId="122" xr:uid="{00000000-0005-0000-0000-00006A000000}"/>
    <cellStyle name="Normal 2 11" xfId="123" xr:uid="{00000000-0005-0000-0000-00006B000000}"/>
    <cellStyle name="Normal 2 11 2" xfId="124" xr:uid="{00000000-0005-0000-0000-00006C000000}"/>
    <cellStyle name="Normal 2 12" xfId="125" xr:uid="{00000000-0005-0000-0000-00006D000000}"/>
    <cellStyle name="Normal 2 12 2" xfId="126" xr:uid="{00000000-0005-0000-0000-00006E000000}"/>
    <cellStyle name="Normal 2 13" xfId="127" xr:uid="{00000000-0005-0000-0000-00006F000000}"/>
    <cellStyle name="Normal 2 13 2" xfId="128" xr:uid="{00000000-0005-0000-0000-000070000000}"/>
    <cellStyle name="Normal 2 14" xfId="129" xr:uid="{00000000-0005-0000-0000-000071000000}"/>
    <cellStyle name="Normal 2 14 2" xfId="130" xr:uid="{00000000-0005-0000-0000-000072000000}"/>
    <cellStyle name="Normal 2 15" xfId="131" xr:uid="{00000000-0005-0000-0000-000073000000}"/>
    <cellStyle name="Normal 2 15 2" xfId="132" xr:uid="{00000000-0005-0000-0000-000074000000}"/>
    <cellStyle name="Normal 2 16" xfId="133" xr:uid="{00000000-0005-0000-0000-000075000000}"/>
    <cellStyle name="Normal 2 16 2" xfId="134" xr:uid="{00000000-0005-0000-0000-000076000000}"/>
    <cellStyle name="Normal 2 17" xfId="135" xr:uid="{00000000-0005-0000-0000-000077000000}"/>
    <cellStyle name="Normal 2 17 2" xfId="136" xr:uid="{00000000-0005-0000-0000-000078000000}"/>
    <cellStyle name="Normal 2 18" xfId="137" xr:uid="{00000000-0005-0000-0000-000079000000}"/>
    <cellStyle name="Normal 2 18 2" xfId="138" xr:uid="{00000000-0005-0000-0000-00007A000000}"/>
    <cellStyle name="Normal 2 19" xfId="139" xr:uid="{00000000-0005-0000-0000-00007B000000}"/>
    <cellStyle name="Normal 2 19 2" xfId="140" xr:uid="{00000000-0005-0000-0000-00007C000000}"/>
    <cellStyle name="Normal 2 2" xfId="141" xr:uid="{00000000-0005-0000-0000-00007D000000}"/>
    <cellStyle name="Normal 2 2 2" xfId="142" xr:uid="{00000000-0005-0000-0000-00007E000000}"/>
    <cellStyle name="Normal 2 2 2 2" xfId="143" xr:uid="{00000000-0005-0000-0000-00007F000000}"/>
    <cellStyle name="Normal 2 2 3" xfId="144" xr:uid="{00000000-0005-0000-0000-000080000000}"/>
    <cellStyle name="Normal 2 20" xfId="145" xr:uid="{00000000-0005-0000-0000-000081000000}"/>
    <cellStyle name="Normal 2 20 2" xfId="146" xr:uid="{00000000-0005-0000-0000-000082000000}"/>
    <cellStyle name="Normal 2 21" xfId="147" xr:uid="{00000000-0005-0000-0000-000083000000}"/>
    <cellStyle name="Normal 2 21 2" xfId="148" xr:uid="{00000000-0005-0000-0000-000084000000}"/>
    <cellStyle name="Normal 2 22" xfId="149" xr:uid="{00000000-0005-0000-0000-000085000000}"/>
    <cellStyle name="Normal 2 22 2" xfId="150" xr:uid="{00000000-0005-0000-0000-000086000000}"/>
    <cellStyle name="Normal 2 23" xfId="151" xr:uid="{00000000-0005-0000-0000-000087000000}"/>
    <cellStyle name="Normal 2 23 2" xfId="152" xr:uid="{00000000-0005-0000-0000-000088000000}"/>
    <cellStyle name="Normal 2 24" xfId="153" xr:uid="{00000000-0005-0000-0000-000089000000}"/>
    <cellStyle name="Normal 2 24 2" xfId="154" xr:uid="{00000000-0005-0000-0000-00008A000000}"/>
    <cellStyle name="Normal 2 25" xfId="155" xr:uid="{00000000-0005-0000-0000-00008B000000}"/>
    <cellStyle name="Normal 2 25 2" xfId="156" xr:uid="{00000000-0005-0000-0000-00008C000000}"/>
    <cellStyle name="Normal 2 26" xfId="157" xr:uid="{00000000-0005-0000-0000-00008D000000}"/>
    <cellStyle name="Normal 2 26 2" xfId="158" xr:uid="{00000000-0005-0000-0000-00008E000000}"/>
    <cellStyle name="Normal 2 27" xfId="159" xr:uid="{00000000-0005-0000-0000-00008F000000}"/>
    <cellStyle name="Normal 2 27 2" xfId="160" xr:uid="{00000000-0005-0000-0000-000090000000}"/>
    <cellStyle name="Normal 2 28" xfId="161" xr:uid="{00000000-0005-0000-0000-000091000000}"/>
    <cellStyle name="Normal 2 28 2" xfId="162" xr:uid="{00000000-0005-0000-0000-000092000000}"/>
    <cellStyle name="Normal 2 29" xfId="163" xr:uid="{00000000-0005-0000-0000-000093000000}"/>
    <cellStyle name="Normal 2 29 2" xfId="164" xr:uid="{00000000-0005-0000-0000-000094000000}"/>
    <cellStyle name="Normal 2 3" xfId="165" xr:uid="{00000000-0005-0000-0000-000095000000}"/>
    <cellStyle name="Normal 2 3 2" xfId="166" xr:uid="{00000000-0005-0000-0000-000096000000}"/>
    <cellStyle name="Normal 2 3 2 2" xfId="167" xr:uid="{00000000-0005-0000-0000-000097000000}"/>
    <cellStyle name="Normal 2 3 3" xfId="168" xr:uid="{00000000-0005-0000-0000-000098000000}"/>
    <cellStyle name="Normal 2 3 4" xfId="169" xr:uid="{00000000-0005-0000-0000-000099000000}"/>
    <cellStyle name="Normal 2 30" xfId="170" xr:uid="{00000000-0005-0000-0000-00009A000000}"/>
    <cellStyle name="Normal 2 30 2" xfId="171" xr:uid="{00000000-0005-0000-0000-00009B000000}"/>
    <cellStyle name="Normal 2 31" xfId="172" xr:uid="{00000000-0005-0000-0000-00009C000000}"/>
    <cellStyle name="Normal 2 31 2" xfId="173" xr:uid="{00000000-0005-0000-0000-00009D000000}"/>
    <cellStyle name="Normal 2 32" xfId="174" xr:uid="{00000000-0005-0000-0000-00009E000000}"/>
    <cellStyle name="Normal 2 32 2" xfId="175" xr:uid="{00000000-0005-0000-0000-00009F000000}"/>
    <cellStyle name="Normal 2 33" xfId="176" xr:uid="{00000000-0005-0000-0000-0000A0000000}"/>
    <cellStyle name="Normal 2 33 2" xfId="177" xr:uid="{00000000-0005-0000-0000-0000A1000000}"/>
    <cellStyle name="Normal 2 34" xfId="178" xr:uid="{00000000-0005-0000-0000-0000A2000000}"/>
    <cellStyle name="Normal 2 34 2" xfId="179" xr:uid="{00000000-0005-0000-0000-0000A3000000}"/>
    <cellStyle name="Normal 2 35" xfId="180" xr:uid="{00000000-0005-0000-0000-0000A4000000}"/>
    <cellStyle name="Normal 2 35 2" xfId="181" xr:uid="{00000000-0005-0000-0000-0000A5000000}"/>
    <cellStyle name="Normal 2 36" xfId="182" xr:uid="{00000000-0005-0000-0000-0000A6000000}"/>
    <cellStyle name="Normal 2 36 2" xfId="183" xr:uid="{00000000-0005-0000-0000-0000A7000000}"/>
    <cellStyle name="Normal 2 37" xfId="184" xr:uid="{00000000-0005-0000-0000-0000A8000000}"/>
    <cellStyle name="Normal 2 37 2" xfId="185" xr:uid="{00000000-0005-0000-0000-0000A9000000}"/>
    <cellStyle name="Normal 2 38" xfId="186" xr:uid="{00000000-0005-0000-0000-0000AA000000}"/>
    <cellStyle name="Normal 2 38 2" xfId="187" xr:uid="{00000000-0005-0000-0000-0000AB000000}"/>
    <cellStyle name="Normal 2 39" xfId="188" xr:uid="{00000000-0005-0000-0000-0000AC000000}"/>
    <cellStyle name="Normal 2 39 2" xfId="189" xr:uid="{00000000-0005-0000-0000-0000AD000000}"/>
    <cellStyle name="Normal 2 4" xfId="190" xr:uid="{00000000-0005-0000-0000-0000AE000000}"/>
    <cellStyle name="Normal 2 4 2" xfId="191" xr:uid="{00000000-0005-0000-0000-0000AF000000}"/>
    <cellStyle name="Normal 2 4 3" xfId="192" xr:uid="{00000000-0005-0000-0000-0000B0000000}"/>
    <cellStyle name="Normal 2 40" xfId="193" xr:uid="{00000000-0005-0000-0000-0000B1000000}"/>
    <cellStyle name="Normal 2 40 2" xfId="194" xr:uid="{00000000-0005-0000-0000-0000B2000000}"/>
    <cellStyle name="Normal 2 41" xfId="195" xr:uid="{00000000-0005-0000-0000-0000B3000000}"/>
    <cellStyle name="Normal 2 41 2" xfId="196" xr:uid="{00000000-0005-0000-0000-0000B4000000}"/>
    <cellStyle name="Normal 2 42" xfId="197" xr:uid="{00000000-0005-0000-0000-0000B5000000}"/>
    <cellStyle name="Normal 2 42 2" xfId="198" xr:uid="{00000000-0005-0000-0000-0000B6000000}"/>
    <cellStyle name="Normal 2 43" xfId="199" xr:uid="{00000000-0005-0000-0000-0000B7000000}"/>
    <cellStyle name="Normal 2 43 2" xfId="200" xr:uid="{00000000-0005-0000-0000-0000B8000000}"/>
    <cellStyle name="Normal 2 44" xfId="201" xr:uid="{00000000-0005-0000-0000-0000B9000000}"/>
    <cellStyle name="Normal 2 44 2" xfId="202" xr:uid="{00000000-0005-0000-0000-0000BA000000}"/>
    <cellStyle name="Normal 2 45" xfId="203" xr:uid="{00000000-0005-0000-0000-0000BB000000}"/>
    <cellStyle name="Normal 2 45 2" xfId="204" xr:uid="{00000000-0005-0000-0000-0000BC000000}"/>
    <cellStyle name="Normal 2 46" xfId="205" xr:uid="{00000000-0005-0000-0000-0000BD000000}"/>
    <cellStyle name="Normal 2 47" xfId="206" xr:uid="{00000000-0005-0000-0000-0000BE000000}"/>
    <cellStyle name="Normal 2 48" xfId="207" xr:uid="{00000000-0005-0000-0000-0000BF000000}"/>
    <cellStyle name="Normal 2 49" xfId="208" xr:uid="{00000000-0005-0000-0000-0000C0000000}"/>
    <cellStyle name="Normal 2 5" xfId="209" xr:uid="{00000000-0005-0000-0000-0000C1000000}"/>
    <cellStyle name="Normal 2 5 2" xfId="210" xr:uid="{00000000-0005-0000-0000-0000C2000000}"/>
    <cellStyle name="Normal 2 50" xfId="211" xr:uid="{00000000-0005-0000-0000-0000C3000000}"/>
    <cellStyle name="Normal 2 51" xfId="212" xr:uid="{00000000-0005-0000-0000-0000C4000000}"/>
    <cellStyle name="Normal 2 52" xfId="213" xr:uid="{00000000-0005-0000-0000-0000C5000000}"/>
    <cellStyle name="Normal 2 53" xfId="214" xr:uid="{00000000-0005-0000-0000-0000C6000000}"/>
    <cellStyle name="Normal 2 54" xfId="215" xr:uid="{00000000-0005-0000-0000-0000C7000000}"/>
    <cellStyle name="Normal 2 55" xfId="216" xr:uid="{00000000-0005-0000-0000-0000C8000000}"/>
    <cellStyle name="Normal 2 56" xfId="217" xr:uid="{00000000-0005-0000-0000-0000C9000000}"/>
    <cellStyle name="Normal 2 57" xfId="218" xr:uid="{00000000-0005-0000-0000-0000CA000000}"/>
    <cellStyle name="Normal 2 58" xfId="219" xr:uid="{00000000-0005-0000-0000-0000CB000000}"/>
    <cellStyle name="Normal 2 59" xfId="220" xr:uid="{00000000-0005-0000-0000-0000CC000000}"/>
    <cellStyle name="Normal 2 6" xfId="221" xr:uid="{00000000-0005-0000-0000-0000CD000000}"/>
    <cellStyle name="Normal 2 6 2" xfId="222" xr:uid="{00000000-0005-0000-0000-0000CE000000}"/>
    <cellStyle name="Normal 2 60" xfId="223" xr:uid="{00000000-0005-0000-0000-0000CF000000}"/>
    <cellStyle name="Normal 2 61" xfId="224" xr:uid="{00000000-0005-0000-0000-0000D0000000}"/>
    <cellStyle name="Normal 2 62" xfId="225" xr:uid="{00000000-0005-0000-0000-0000D1000000}"/>
    <cellStyle name="Normal 2 63" xfId="226" xr:uid="{00000000-0005-0000-0000-0000D2000000}"/>
    <cellStyle name="Normal 2 64" xfId="227" xr:uid="{00000000-0005-0000-0000-0000D3000000}"/>
    <cellStyle name="Normal 2 65" xfId="228" xr:uid="{00000000-0005-0000-0000-0000D4000000}"/>
    <cellStyle name="Normal 2 66" xfId="229" xr:uid="{00000000-0005-0000-0000-0000D5000000}"/>
    <cellStyle name="Normal 2 67" xfId="230" xr:uid="{00000000-0005-0000-0000-0000D6000000}"/>
    <cellStyle name="Normal 2 68" xfId="231" xr:uid="{00000000-0005-0000-0000-0000D7000000}"/>
    <cellStyle name="Normal 2 69" xfId="232" xr:uid="{00000000-0005-0000-0000-0000D8000000}"/>
    <cellStyle name="Normal 2 7" xfId="233" xr:uid="{00000000-0005-0000-0000-0000D9000000}"/>
    <cellStyle name="Normal 2 7 2" xfId="234" xr:uid="{00000000-0005-0000-0000-0000DA000000}"/>
    <cellStyle name="Normal 2 70" xfId="235" xr:uid="{00000000-0005-0000-0000-0000DB000000}"/>
    <cellStyle name="Normal 2 71" xfId="236" xr:uid="{00000000-0005-0000-0000-0000DC000000}"/>
    <cellStyle name="Normal 2 72" xfId="237" xr:uid="{00000000-0005-0000-0000-0000DD000000}"/>
    <cellStyle name="Normal 2 73" xfId="238" xr:uid="{00000000-0005-0000-0000-0000DE000000}"/>
    <cellStyle name="Normal 2 74" xfId="239" xr:uid="{00000000-0005-0000-0000-0000DF000000}"/>
    <cellStyle name="Normal 2 75" xfId="240" xr:uid="{00000000-0005-0000-0000-0000E0000000}"/>
    <cellStyle name="Normal 2 76" xfId="241" xr:uid="{00000000-0005-0000-0000-0000E1000000}"/>
    <cellStyle name="Normal 2 77" xfId="242" xr:uid="{00000000-0005-0000-0000-0000E2000000}"/>
    <cellStyle name="Normal 2 78" xfId="243" xr:uid="{00000000-0005-0000-0000-0000E3000000}"/>
    <cellStyle name="Normal 2 79" xfId="244" xr:uid="{00000000-0005-0000-0000-0000E4000000}"/>
    <cellStyle name="Normal 2 8" xfId="245" xr:uid="{00000000-0005-0000-0000-0000E5000000}"/>
    <cellStyle name="Normal 2 8 2" xfId="246" xr:uid="{00000000-0005-0000-0000-0000E6000000}"/>
    <cellStyle name="Normal 2 80" xfId="247" xr:uid="{00000000-0005-0000-0000-0000E7000000}"/>
    <cellStyle name="Normal 2 81" xfId="248" xr:uid="{00000000-0005-0000-0000-0000E8000000}"/>
    <cellStyle name="Normal 2 82" xfId="249" xr:uid="{00000000-0005-0000-0000-0000E9000000}"/>
    <cellStyle name="Normal 2 83" xfId="250" xr:uid="{00000000-0005-0000-0000-0000EA000000}"/>
    <cellStyle name="Normal 2 84" xfId="251" xr:uid="{00000000-0005-0000-0000-0000EB000000}"/>
    <cellStyle name="Normal 2 85" xfId="252" xr:uid="{00000000-0005-0000-0000-0000EC000000}"/>
    <cellStyle name="Normal 2 86" xfId="253" xr:uid="{00000000-0005-0000-0000-0000ED000000}"/>
    <cellStyle name="Normal 2 87" xfId="254" xr:uid="{00000000-0005-0000-0000-0000EE000000}"/>
    <cellStyle name="Normal 2 88" xfId="255" xr:uid="{00000000-0005-0000-0000-0000EF000000}"/>
    <cellStyle name="Normal 2 89" xfId="256" xr:uid="{00000000-0005-0000-0000-0000F0000000}"/>
    <cellStyle name="Normal 2 9" xfId="257" xr:uid="{00000000-0005-0000-0000-0000F1000000}"/>
    <cellStyle name="Normal 2 9 2" xfId="258" xr:uid="{00000000-0005-0000-0000-0000F2000000}"/>
    <cellStyle name="Normal 2 90" xfId="259" xr:uid="{00000000-0005-0000-0000-0000F3000000}"/>
    <cellStyle name="Normal 2 91" xfId="260" xr:uid="{00000000-0005-0000-0000-0000F4000000}"/>
    <cellStyle name="Normal 2 92" xfId="261" xr:uid="{00000000-0005-0000-0000-0000F5000000}"/>
    <cellStyle name="Normal 2 93" xfId="262" xr:uid="{00000000-0005-0000-0000-0000F6000000}"/>
    <cellStyle name="Normal 2 94" xfId="263" xr:uid="{00000000-0005-0000-0000-0000F7000000}"/>
    <cellStyle name="Normal 20" xfId="264" xr:uid="{00000000-0005-0000-0000-0000F8000000}"/>
    <cellStyle name="Normal 20 2" xfId="265" xr:uid="{00000000-0005-0000-0000-0000F9000000}"/>
    <cellStyle name="Normal 21" xfId="266" xr:uid="{00000000-0005-0000-0000-0000FA000000}"/>
    <cellStyle name="Normal 21 2" xfId="267" xr:uid="{00000000-0005-0000-0000-0000FB000000}"/>
    <cellStyle name="Normal 22" xfId="268" xr:uid="{00000000-0005-0000-0000-0000FC000000}"/>
    <cellStyle name="Normal 22 2" xfId="269" xr:uid="{00000000-0005-0000-0000-0000FD000000}"/>
    <cellStyle name="Normal 23" xfId="270" xr:uid="{00000000-0005-0000-0000-0000FE000000}"/>
    <cellStyle name="Normal 23 2" xfId="271" xr:uid="{00000000-0005-0000-0000-0000FF000000}"/>
    <cellStyle name="Normal 24" xfId="272" xr:uid="{00000000-0005-0000-0000-000000010000}"/>
    <cellStyle name="Normal 24 2" xfId="273" xr:uid="{00000000-0005-0000-0000-000001010000}"/>
    <cellStyle name="Normal 25" xfId="274" xr:uid="{00000000-0005-0000-0000-000002010000}"/>
    <cellStyle name="Normal 25 2" xfId="275" xr:uid="{00000000-0005-0000-0000-000003010000}"/>
    <cellStyle name="Normal 26" xfId="276" xr:uid="{00000000-0005-0000-0000-000004010000}"/>
    <cellStyle name="Normal 27" xfId="277" xr:uid="{00000000-0005-0000-0000-000005010000}"/>
    <cellStyle name="Normal 28" xfId="278" xr:uid="{00000000-0005-0000-0000-000006010000}"/>
    <cellStyle name="Normal 29" xfId="279" xr:uid="{00000000-0005-0000-0000-000007010000}"/>
    <cellStyle name="Normal 29 2" xfId="280" xr:uid="{00000000-0005-0000-0000-000008010000}"/>
    <cellStyle name="Normal 3" xfId="281" xr:uid="{00000000-0005-0000-0000-000009010000}"/>
    <cellStyle name="Normal 3 10" xfId="282" xr:uid="{00000000-0005-0000-0000-00000A010000}"/>
    <cellStyle name="Normal 3 11" xfId="283" xr:uid="{00000000-0005-0000-0000-00000B010000}"/>
    <cellStyle name="Normal 3 12" xfId="284" xr:uid="{00000000-0005-0000-0000-00000C010000}"/>
    <cellStyle name="Normal 3 13" xfId="285" xr:uid="{00000000-0005-0000-0000-00000D010000}"/>
    <cellStyle name="Normal 3 14" xfId="286" xr:uid="{00000000-0005-0000-0000-00000E010000}"/>
    <cellStyle name="Normal 3 15" xfId="287" xr:uid="{00000000-0005-0000-0000-00000F010000}"/>
    <cellStyle name="Normal 3 16" xfId="288" xr:uid="{00000000-0005-0000-0000-000010010000}"/>
    <cellStyle name="Normal 3 17" xfId="289" xr:uid="{00000000-0005-0000-0000-000011010000}"/>
    <cellStyle name="Normal 3 18" xfId="290" xr:uid="{00000000-0005-0000-0000-000012010000}"/>
    <cellStyle name="Normal 3 19" xfId="291" xr:uid="{00000000-0005-0000-0000-000013010000}"/>
    <cellStyle name="Normal 3 2" xfId="292" xr:uid="{00000000-0005-0000-0000-000014010000}"/>
    <cellStyle name="Normal 3 2 10" xfId="293" xr:uid="{00000000-0005-0000-0000-000015010000}"/>
    <cellStyle name="Normal 3 2 10 2" xfId="294" xr:uid="{00000000-0005-0000-0000-000016010000}"/>
    <cellStyle name="Normal 3 2 11" xfId="295" xr:uid="{00000000-0005-0000-0000-000017010000}"/>
    <cellStyle name="Normal 3 2 11 2" xfId="296" xr:uid="{00000000-0005-0000-0000-000018010000}"/>
    <cellStyle name="Normal 3 2 12" xfId="297" xr:uid="{00000000-0005-0000-0000-000019010000}"/>
    <cellStyle name="Normal 3 2 12 2" xfId="298" xr:uid="{00000000-0005-0000-0000-00001A010000}"/>
    <cellStyle name="Normal 3 2 13" xfId="299" xr:uid="{00000000-0005-0000-0000-00001B010000}"/>
    <cellStyle name="Normal 3 2 13 2" xfId="300" xr:uid="{00000000-0005-0000-0000-00001C010000}"/>
    <cellStyle name="Normal 3 2 14" xfId="301" xr:uid="{00000000-0005-0000-0000-00001D010000}"/>
    <cellStyle name="Normal 3 2 14 2" xfId="302" xr:uid="{00000000-0005-0000-0000-00001E010000}"/>
    <cellStyle name="Normal 3 2 15" xfId="303" xr:uid="{00000000-0005-0000-0000-00001F010000}"/>
    <cellStyle name="Normal 3 2 15 2" xfId="304" xr:uid="{00000000-0005-0000-0000-000020010000}"/>
    <cellStyle name="Normal 3 2 16" xfId="305" xr:uid="{00000000-0005-0000-0000-000021010000}"/>
    <cellStyle name="Normal 3 2 16 2" xfId="306" xr:uid="{00000000-0005-0000-0000-000022010000}"/>
    <cellStyle name="Normal 3 2 17" xfId="307" xr:uid="{00000000-0005-0000-0000-000023010000}"/>
    <cellStyle name="Normal 3 2 17 2" xfId="308" xr:uid="{00000000-0005-0000-0000-000024010000}"/>
    <cellStyle name="Normal 3 2 18" xfId="309" xr:uid="{00000000-0005-0000-0000-000025010000}"/>
    <cellStyle name="Normal 3 2 18 2" xfId="310" xr:uid="{00000000-0005-0000-0000-000026010000}"/>
    <cellStyle name="Normal 3 2 19" xfId="311" xr:uid="{00000000-0005-0000-0000-000027010000}"/>
    <cellStyle name="Normal 3 2 19 2" xfId="312" xr:uid="{00000000-0005-0000-0000-000028010000}"/>
    <cellStyle name="Normal 3 2 2" xfId="313" xr:uid="{00000000-0005-0000-0000-000029010000}"/>
    <cellStyle name="Normal 3 2 2 2" xfId="314" xr:uid="{00000000-0005-0000-0000-00002A010000}"/>
    <cellStyle name="Normal 3 2 20" xfId="315" xr:uid="{00000000-0005-0000-0000-00002B010000}"/>
    <cellStyle name="Normal 3 2 20 2" xfId="316" xr:uid="{00000000-0005-0000-0000-00002C010000}"/>
    <cellStyle name="Normal 3 2 21" xfId="317" xr:uid="{00000000-0005-0000-0000-00002D010000}"/>
    <cellStyle name="Normal 3 2 21 2" xfId="318" xr:uid="{00000000-0005-0000-0000-00002E010000}"/>
    <cellStyle name="Normal 3 2 22" xfId="319" xr:uid="{00000000-0005-0000-0000-00002F010000}"/>
    <cellStyle name="Normal 3 2 22 2" xfId="320" xr:uid="{00000000-0005-0000-0000-000030010000}"/>
    <cellStyle name="Normal 3 2 23" xfId="321" xr:uid="{00000000-0005-0000-0000-000031010000}"/>
    <cellStyle name="Normal 3 2 23 2" xfId="322" xr:uid="{00000000-0005-0000-0000-000032010000}"/>
    <cellStyle name="Normal 3 2 24" xfId="323" xr:uid="{00000000-0005-0000-0000-000033010000}"/>
    <cellStyle name="Normal 3 2 24 2" xfId="324" xr:uid="{00000000-0005-0000-0000-000034010000}"/>
    <cellStyle name="Normal 3 2 25" xfId="325" xr:uid="{00000000-0005-0000-0000-000035010000}"/>
    <cellStyle name="Normal 3 2 25 2" xfId="326" xr:uid="{00000000-0005-0000-0000-000036010000}"/>
    <cellStyle name="Normal 3 2 26" xfId="327" xr:uid="{00000000-0005-0000-0000-000037010000}"/>
    <cellStyle name="Normal 3 2 26 2" xfId="328" xr:uid="{00000000-0005-0000-0000-000038010000}"/>
    <cellStyle name="Normal 3 2 27" xfId="329" xr:uid="{00000000-0005-0000-0000-000039010000}"/>
    <cellStyle name="Normal 3 2 27 2" xfId="330" xr:uid="{00000000-0005-0000-0000-00003A010000}"/>
    <cellStyle name="Normal 3 2 28" xfId="331" xr:uid="{00000000-0005-0000-0000-00003B010000}"/>
    <cellStyle name="Normal 3 2 28 2" xfId="332" xr:uid="{00000000-0005-0000-0000-00003C010000}"/>
    <cellStyle name="Normal 3 2 29" xfId="333" xr:uid="{00000000-0005-0000-0000-00003D010000}"/>
    <cellStyle name="Normal 3 2 29 2" xfId="334" xr:uid="{00000000-0005-0000-0000-00003E010000}"/>
    <cellStyle name="Normal 3 2 3" xfId="335" xr:uid="{00000000-0005-0000-0000-00003F010000}"/>
    <cellStyle name="Normal 3 2 3 2" xfId="336" xr:uid="{00000000-0005-0000-0000-000040010000}"/>
    <cellStyle name="Normal 3 2 30" xfId="337" xr:uid="{00000000-0005-0000-0000-000041010000}"/>
    <cellStyle name="Normal 3 2 30 2" xfId="338" xr:uid="{00000000-0005-0000-0000-000042010000}"/>
    <cellStyle name="Normal 3 2 31" xfId="339" xr:uid="{00000000-0005-0000-0000-000043010000}"/>
    <cellStyle name="Normal 3 2 31 2" xfId="340" xr:uid="{00000000-0005-0000-0000-000044010000}"/>
    <cellStyle name="Normal 3 2 32" xfId="341" xr:uid="{00000000-0005-0000-0000-000045010000}"/>
    <cellStyle name="Normal 3 2 32 2" xfId="342" xr:uid="{00000000-0005-0000-0000-000046010000}"/>
    <cellStyle name="Normal 3 2 33" xfId="343" xr:uid="{00000000-0005-0000-0000-000047010000}"/>
    <cellStyle name="Normal 3 2 33 2" xfId="344" xr:uid="{00000000-0005-0000-0000-000048010000}"/>
    <cellStyle name="Normal 3 2 34" xfId="345" xr:uid="{00000000-0005-0000-0000-000049010000}"/>
    <cellStyle name="Normal 3 2 34 2" xfId="346" xr:uid="{00000000-0005-0000-0000-00004A010000}"/>
    <cellStyle name="Normal 3 2 35" xfId="347" xr:uid="{00000000-0005-0000-0000-00004B010000}"/>
    <cellStyle name="Normal 3 2 35 2" xfId="348" xr:uid="{00000000-0005-0000-0000-00004C010000}"/>
    <cellStyle name="Normal 3 2 36" xfId="349" xr:uid="{00000000-0005-0000-0000-00004D010000}"/>
    <cellStyle name="Normal 3 2 36 2" xfId="350" xr:uid="{00000000-0005-0000-0000-00004E010000}"/>
    <cellStyle name="Normal 3 2 37" xfId="351" xr:uid="{00000000-0005-0000-0000-00004F010000}"/>
    <cellStyle name="Normal 3 2 37 2" xfId="352" xr:uid="{00000000-0005-0000-0000-000050010000}"/>
    <cellStyle name="Normal 3 2 38" xfId="353" xr:uid="{00000000-0005-0000-0000-000051010000}"/>
    <cellStyle name="Normal 3 2 38 2" xfId="354" xr:uid="{00000000-0005-0000-0000-000052010000}"/>
    <cellStyle name="Normal 3 2 39" xfId="355" xr:uid="{00000000-0005-0000-0000-000053010000}"/>
    <cellStyle name="Normal 3 2 39 2" xfId="356" xr:uid="{00000000-0005-0000-0000-000054010000}"/>
    <cellStyle name="Normal 3 2 4" xfId="357" xr:uid="{00000000-0005-0000-0000-000055010000}"/>
    <cellStyle name="Normal 3 2 4 2" xfId="358" xr:uid="{00000000-0005-0000-0000-000056010000}"/>
    <cellStyle name="Normal 3 2 40" xfId="359" xr:uid="{00000000-0005-0000-0000-000057010000}"/>
    <cellStyle name="Normal 3 2 40 2" xfId="360" xr:uid="{00000000-0005-0000-0000-000058010000}"/>
    <cellStyle name="Normal 3 2 41" xfId="361" xr:uid="{00000000-0005-0000-0000-000059010000}"/>
    <cellStyle name="Normal 3 2 41 2" xfId="362" xr:uid="{00000000-0005-0000-0000-00005A010000}"/>
    <cellStyle name="Normal 3 2 42" xfId="363" xr:uid="{00000000-0005-0000-0000-00005B010000}"/>
    <cellStyle name="Normal 3 2 42 2" xfId="364" xr:uid="{00000000-0005-0000-0000-00005C010000}"/>
    <cellStyle name="Normal 3 2 43" xfId="365" xr:uid="{00000000-0005-0000-0000-00005D010000}"/>
    <cellStyle name="Normal 3 2 43 2" xfId="366" xr:uid="{00000000-0005-0000-0000-00005E010000}"/>
    <cellStyle name="Normal 3 2 44" xfId="367" xr:uid="{00000000-0005-0000-0000-00005F010000}"/>
    <cellStyle name="Normal 3 2 44 2" xfId="368" xr:uid="{00000000-0005-0000-0000-000060010000}"/>
    <cellStyle name="Normal 3 2 45" xfId="369" xr:uid="{00000000-0005-0000-0000-000061010000}"/>
    <cellStyle name="Normal 3 2 45 2" xfId="370" xr:uid="{00000000-0005-0000-0000-000062010000}"/>
    <cellStyle name="Normal 3 2 46" xfId="371" xr:uid="{00000000-0005-0000-0000-000063010000}"/>
    <cellStyle name="Normal 3 2 46 2" xfId="372" xr:uid="{00000000-0005-0000-0000-000064010000}"/>
    <cellStyle name="Normal 3 2 47" xfId="373" xr:uid="{00000000-0005-0000-0000-000065010000}"/>
    <cellStyle name="Normal 3 2 47 2" xfId="374" xr:uid="{00000000-0005-0000-0000-000066010000}"/>
    <cellStyle name="Normal 3 2 48" xfId="375" xr:uid="{00000000-0005-0000-0000-000067010000}"/>
    <cellStyle name="Normal 3 2 48 2" xfId="376" xr:uid="{00000000-0005-0000-0000-000068010000}"/>
    <cellStyle name="Normal 3 2 49" xfId="377" xr:uid="{00000000-0005-0000-0000-000069010000}"/>
    <cellStyle name="Normal 3 2 49 2" xfId="378" xr:uid="{00000000-0005-0000-0000-00006A010000}"/>
    <cellStyle name="Normal 3 2 5" xfId="379" xr:uid="{00000000-0005-0000-0000-00006B010000}"/>
    <cellStyle name="Normal 3 2 5 2" xfId="380" xr:uid="{00000000-0005-0000-0000-00006C010000}"/>
    <cellStyle name="Normal 3 2 50" xfId="381" xr:uid="{00000000-0005-0000-0000-00006D010000}"/>
    <cellStyle name="Normal 3 2 50 2" xfId="382" xr:uid="{00000000-0005-0000-0000-00006E010000}"/>
    <cellStyle name="Normal 3 2 51" xfId="383" xr:uid="{00000000-0005-0000-0000-00006F010000}"/>
    <cellStyle name="Normal 3 2 51 2" xfId="384" xr:uid="{00000000-0005-0000-0000-000070010000}"/>
    <cellStyle name="Normal 3 2 52" xfId="385" xr:uid="{00000000-0005-0000-0000-000071010000}"/>
    <cellStyle name="Normal 3 2 52 2" xfId="386" xr:uid="{00000000-0005-0000-0000-000072010000}"/>
    <cellStyle name="Normal 3 2 53" xfId="387" xr:uid="{00000000-0005-0000-0000-000073010000}"/>
    <cellStyle name="Normal 3 2 53 2" xfId="388" xr:uid="{00000000-0005-0000-0000-000074010000}"/>
    <cellStyle name="Normal 3 2 54" xfId="389" xr:uid="{00000000-0005-0000-0000-000075010000}"/>
    <cellStyle name="Normal 3 2 54 2" xfId="390" xr:uid="{00000000-0005-0000-0000-000076010000}"/>
    <cellStyle name="Normal 3 2 55" xfId="391" xr:uid="{00000000-0005-0000-0000-000077010000}"/>
    <cellStyle name="Normal 3 2 55 2" xfId="392" xr:uid="{00000000-0005-0000-0000-000078010000}"/>
    <cellStyle name="Normal 3 2 56" xfId="393" xr:uid="{00000000-0005-0000-0000-000079010000}"/>
    <cellStyle name="Normal 3 2 56 2" xfId="394" xr:uid="{00000000-0005-0000-0000-00007A010000}"/>
    <cellStyle name="Normal 3 2 57" xfId="395" xr:uid="{00000000-0005-0000-0000-00007B010000}"/>
    <cellStyle name="Normal 3 2 57 2" xfId="396" xr:uid="{00000000-0005-0000-0000-00007C010000}"/>
    <cellStyle name="Normal 3 2 58" xfId="397" xr:uid="{00000000-0005-0000-0000-00007D010000}"/>
    <cellStyle name="Normal 3 2 58 2" xfId="398" xr:uid="{00000000-0005-0000-0000-00007E010000}"/>
    <cellStyle name="Normal 3 2 59" xfId="399" xr:uid="{00000000-0005-0000-0000-00007F010000}"/>
    <cellStyle name="Normal 3 2 59 2" xfId="400" xr:uid="{00000000-0005-0000-0000-000080010000}"/>
    <cellStyle name="Normal 3 2 6" xfId="401" xr:uid="{00000000-0005-0000-0000-000081010000}"/>
    <cellStyle name="Normal 3 2 6 2" xfId="402" xr:uid="{00000000-0005-0000-0000-000082010000}"/>
    <cellStyle name="Normal 3 2 60" xfId="403" xr:uid="{00000000-0005-0000-0000-000083010000}"/>
    <cellStyle name="Normal 3 2 60 2" xfId="404" xr:uid="{00000000-0005-0000-0000-000084010000}"/>
    <cellStyle name="Normal 3 2 61" xfId="405" xr:uid="{00000000-0005-0000-0000-000085010000}"/>
    <cellStyle name="Normal 3 2 61 2" xfId="406" xr:uid="{00000000-0005-0000-0000-000086010000}"/>
    <cellStyle name="Normal 3 2 62" xfId="407" xr:uid="{00000000-0005-0000-0000-000087010000}"/>
    <cellStyle name="Normal 3 2 62 2" xfId="408" xr:uid="{00000000-0005-0000-0000-000088010000}"/>
    <cellStyle name="Normal 3 2 63" xfId="409" xr:uid="{00000000-0005-0000-0000-000089010000}"/>
    <cellStyle name="Normal 3 2 63 2" xfId="410" xr:uid="{00000000-0005-0000-0000-00008A010000}"/>
    <cellStyle name="Normal 3 2 64" xfId="411" xr:uid="{00000000-0005-0000-0000-00008B010000}"/>
    <cellStyle name="Normal 3 2 64 2" xfId="412" xr:uid="{00000000-0005-0000-0000-00008C010000}"/>
    <cellStyle name="Normal 3 2 65" xfId="413" xr:uid="{00000000-0005-0000-0000-00008D010000}"/>
    <cellStyle name="Normal 3 2 65 2" xfId="414" xr:uid="{00000000-0005-0000-0000-00008E010000}"/>
    <cellStyle name="Normal 3 2 66" xfId="415" xr:uid="{00000000-0005-0000-0000-00008F010000}"/>
    <cellStyle name="Normal 3 2 66 2" xfId="416" xr:uid="{00000000-0005-0000-0000-000090010000}"/>
    <cellStyle name="Normal 3 2 67" xfId="417" xr:uid="{00000000-0005-0000-0000-000091010000}"/>
    <cellStyle name="Normal 3 2 67 2" xfId="418" xr:uid="{00000000-0005-0000-0000-000092010000}"/>
    <cellStyle name="Normal 3 2 68" xfId="419" xr:uid="{00000000-0005-0000-0000-000093010000}"/>
    <cellStyle name="Normal 3 2 68 2" xfId="420" xr:uid="{00000000-0005-0000-0000-000094010000}"/>
    <cellStyle name="Normal 3 2 69" xfId="421" xr:uid="{00000000-0005-0000-0000-000095010000}"/>
    <cellStyle name="Normal 3 2 69 2" xfId="422" xr:uid="{00000000-0005-0000-0000-000096010000}"/>
    <cellStyle name="Normal 3 2 7" xfId="423" xr:uid="{00000000-0005-0000-0000-000097010000}"/>
    <cellStyle name="Normal 3 2 7 2" xfId="424" xr:uid="{00000000-0005-0000-0000-000098010000}"/>
    <cellStyle name="Normal 3 2 70" xfId="425" xr:uid="{00000000-0005-0000-0000-000099010000}"/>
    <cellStyle name="Normal 3 2 70 2" xfId="426" xr:uid="{00000000-0005-0000-0000-00009A010000}"/>
    <cellStyle name="Normal 3 2 71" xfId="427" xr:uid="{00000000-0005-0000-0000-00009B010000}"/>
    <cellStyle name="Normal 3 2 71 2" xfId="428" xr:uid="{00000000-0005-0000-0000-00009C010000}"/>
    <cellStyle name="Normal 3 2 72" xfId="429" xr:uid="{00000000-0005-0000-0000-00009D010000}"/>
    <cellStyle name="Normal 3 2 72 2" xfId="430" xr:uid="{00000000-0005-0000-0000-00009E010000}"/>
    <cellStyle name="Normal 3 2 73" xfId="431" xr:uid="{00000000-0005-0000-0000-00009F010000}"/>
    <cellStyle name="Normal 3 2 73 2" xfId="432" xr:uid="{00000000-0005-0000-0000-0000A0010000}"/>
    <cellStyle name="Normal 3 2 74" xfId="433" xr:uid="{00000000-0005-0000-0000-0000A1010000}"/>
    <cellStyle name="Normal 3 2 74 2" xfId="434" xr:uid="{00000000-0005-0000-0000-0000A2010000}"/>
    <cellStyle name="Normal 3 2 75" xfId="435" xr:uid="{00000000-0005-0000-0000-0000A3010000}"/>
    <cellStyle name="Normal 3 2 75 2" xfId="436" xr:uid="{00000000-0005-0000-0000-0000A4010000}"/>
    <cellStyle name="Normal 3 2 76" xfId="437" xr:uid="{00000000-0005-0000-0000-0000A5010000}"/>
    <cellStyle name="Normal 3 2 76 2" xfId="438" xr:uid="{00000000-0005-0000-0000-0000A6010000}"/>
    <cellStyle name="Normal 3 2 77" xfId="439" xr:uid="{00000000-0005-0000-0000-0000A7010000}"/>
    <cellStyle name="Normal 3 2 77 2" xfId="440" xr:uid="{00000000-0005-0000-0000-0000A8010000}"/>
    <cellStyle name="Normal 3 2 78" xfId="441" xr:uid="{00000000-0005-0000-0000-0000A9010000}"/>
    <cellStyle name="Normal 3 2 78 2" xfId="442" xr:uid="{00000000-0005-0000-0000-0000AA010000}"/>
    <cellStyle name="Normal 3 2 79" xfId="443" xr:uid="{00000000-0005-0000-0000-0000AB010000}"/>
    <cellStyle name="Normal 3 2 79 2" xfId="444" xr:uid="{00000000-0005-0000-0000-0000AC010000}"/>
    <cellStyle name="Normal 3 2 8" xfId="445" xr:uid="{00000000-0005-0000-0000-0000AD010000}"/>
    <cellStyle name="Normal 3 2 8 2" xfId="446" xr:uid="{00000000-0005-0000-0000-0000AE010000}"/>
    <cellStyle name="Normal 3 2 80" xfId="447" xr:uid="{00000000-0005-0000-0000-0000AF010000}"/>
    <cellStyle name="Normal 3 2 80 2" xfId="448" xr:uid="{00000000-0005-0000-0000-0000B0010000}"/>
    <cellStyle name="Normal 3 2 81" xfId="449" xr:uid="{00000000-0005-0000-0000-0000B1010000}"/>
    <cellStyle name="Normal 3 2 81 2" xfId="450" xr:uid="{00000000-0005-0000-0000-0000B2010000}"/>
    <cellStyle name="Normal 3 2 82" xfId="451" xr:uid="{00000000-0005-0000-0000-0000B3010000}"/>
    <cellStyle name="Normal 3 2 82 2" xfId="452" xr:uid="{00000000-0005-0000-0000-0000B4010000}"/>
    <cellStyle name="Normal 3 2 83" xfId="453" xr:uid="{00000000-0005-0000-0000-0000B5010000}"/>
    <cellStyle name="Normal 3 2 83 2" xfId="454" xr:uid="{00000000-0005-0000-0000-0000B6010000}"/>
    <cellStyle name="Normal 3 2 84" xfId="455" xr:uid="{00000000-0005-0000-0000-0000B7010000}"/>
    <cellStyle name="Normal 3 2 84 2" xfId="456" xr:uid="{00000000-0005-0000-0000-0000B8010000}"/>
    <cellStyle name="Normal 3 2 85" xfId="457" xr:uid="{00000000-0005-0000-0000-0000B9010000}"/>
    <cellStyle name="Normal 3 2 85 2" xfId="458" xr:uid="{00000000-0005-0000-0000-0000BA010000}"/>
    <cellStyle name="Normal 3 2 86" xfId="459" xr:uid="{00000000-0005-0000-0000-0000BB010000}"/>
    <cellStyle name="Normal 3 2 86 2" xfId="460" xr:uid="{00000000-0005-0000-0000-0000BC010000}"/>
    <cellStyle name="Normal 3 2 87" xfId="461" xr:uid="{00000000-0005-0000-0000-0000BD010000}"/>
    <cellStyle name="Normal 3 2 87 2" xfId="462" xr:uid="{00000000-0005-0000-0000-0000BE010000}"/>
    <cellStyle name="Normal 3 2 88" xfId="463" xr:uid="{00000000-0005-0000-0000-0000BF010000}"/>
    <cellStyle name="Normal 3 2 88 2" xfId="464" xr:uid="{00000000-0005-0000-0000-0000C0010000}"/>
    <cellStyle name="Normal 3 2 89" xfId="465" xr:uid="{00000000-0005-0000-0000-0000C1010000}"/>
    <cellStyle name="Normal 3 2 89 2" xfId="466" xr:uid="{00000000-0005-0000-0000-0000C2010000}"/>
    <cellStyle name="Normal 3 2 9" xfId="467" xr:uid="{00000000-0005-0000-0000-0000C3010000}"/>
    <cellStyle name="Normal 3 2 9 2" xfId="468" xr:uid="{00000000-0005-0000-0000-0000C4010000}"/>
    <cellStyle name="Normal 3 2 90" xfId="469" xr:uid="{00000000-0005-0000-0000-0000C5010000}"/>
    <cellStyle name="Normal 3 2 90 2" xfId="470" xr:uid="{00000000-0005-0000-0000-0000C6010000}"/>
    <cellStyle name="Normal 3 2 91" xfId="471" xr:uid="{00000000-0005-0000-0000-0000C7010000}"/>
    <cellStyle name="Normal 3 2 91 2" xfId="472" xr:uid="{00000000-0005-0000-0000-0000C8010000}"/>
    <cellStyle name="Normal 3 2 92" xfId="473" xr:uid="{00000000-0005-0000-0000-0000C9010000}"/>
    <cellStyle name="Normal 3 2 92 2" xfId="474" xr:uid="{00000000-0005-0000-0000-0000CA010000}"/>
    <cellStyle name="Normal 3 20" xfId="475" xr:uid="{00000000-0005-0000-0000-0000CB010000}"/>
    <cellStyle name="Normal 3 21" xfId="476" xr:uid="{00000000-0005-0000-0000-0000CC010000}"/>
    <cellStyle name="Normal 3 22" xfId="477" xr:uid="{00000000-0005-0000-0000-0000CD010000}"/>
    <cellStyle name="Normal 3 23" xfId="478" xr:uid="{00000000-0005-0000-0000-0000CE010000}"/>
    <cellStyle name="Normal 3 24" xfId="479" xr:uid="{00000000-0005-0000-0000-0000CF010000}"/>
    <cellStyle name="Normal 3 25" xfId="480" xr:uid="{00000000-0005-0000-0000-0000D0010000}"/>
    <cellStyle name="Normal 3 26" xfId="481" xr:uid="{00000000-0005-0000-0000-0000D1010000}"/>
    <cellStyle name="Normal 3 27" xfId="482" xr:uid="{00000000-0005-0000-0000-0000D2010000}"/>
    <cellStyle name="Normal 3 28" xfId="483" xr:uid="{00000000-0005-0000-0000-0000D3010000}"/>
    <cellStyle name="Normal 3 29" xfId="484" xr:uid="{00000000-0005-0000-0000-0000D4010000}"/>
    <cellStyle name="Normal 3 3" xfId="485" xr:uid="{00000000-0005-0000-0000-0000D5010000}"/>
    <cellStyle name="Normal 3 30" xfId="486" xr:uid="{00000000-0005-0000-0000-0000D6010000}"/>
    <cellStyle name="Normal 3 31" xfId="487" xr:uid="{00000000-0005-0000-0000-0000D7010000}"/>
    <cellStyle name="Normal 3 32" xfId="488" xr:uid="{00000000-0005-0000-0000-0000D8010000}"/>
    <cellStyle name="Normal 3 33" xfId="489" xr:uid="{00000000-0005-0000-0000-0000D9010000}"/>
    <cellStyle name="Normal 3 34" xfId="490" xr:uid="{00000000-0005-0000-0000-0000DA010000}"/>
    <cellStyle name="Normal 3 35" xfId="491" xr:uid="{00000000-0005-0000-0000-0000DB010000}"/>
    <cellStyle name="Normal 3 36" xfId="492" xr:uid="{00000000-0005-0000-0000-0000DC010000}"/>
    <cellStyle name="Normal 3 37" xfId="493" xr:uid="{00000000-0005-0000-0000-0000DD010000}"/>
    <cellStyle name="Normal 3 38" xfId="494" xr:uid="{00000000-0005-0000-0000-0000DE010000}"/>
    <cellStyle name="Normal 3 39" xfId="495" xr:uid="{00000000-0005-0000-0000-0000DF010000}"/>
    <cellStyle name="Normal 3 4" xfId="496" xr:uid="{00000000-0005-0000-0000-0000E0010000}"/>
    <cellStyle name="Normal 3 40" xfId="497" xr:uid="{00000000-0005-0000-0000-0000E1010000}"/>
    <cellStyle name="Normal 3 41" xfId="498" xr:uid="{00000000-0005-0000-0000-0000E2010000}"/>
    <cellStyle name="Normal 3 42" xfId="499" xr:uid="{00000000-0005-0000-0000-0000E3010000}"/>
    <cellStyle name="Normal 3 43" xfId="500" xr:uid="{00000000-0005-0000-0000-0000E4010000}"/>
    <cellStyle name="Normal 3 44" xfId="501" xr:uid="{00000000-0005-0000-0000-0000E5010000}"/>
    <cellStyle name="Normal 3 45" xfId="502" xr:uid="{00000000-0005-0000-0000-0000E6010000}"/>
    <cellStyle name="Normal 3 46" xfId="503" xr:uid="{00000000-0005-0000-0000-0000E7010000}"/>
    <cellStyle name="Normal 3 47" xfId="504" xr:uid="{00000000-0005-0000-0000-0000E8010000}"/>
    <cellStyle name="Normal 3 48" xfId="505" xr:uid="{00000000-0005-0000-0000-0000E9010000}"/>
    <cellStyle name="Normal 3 49" xfId="506" xr:uid="{00000000-0005-0000-0000-0000EA010000}"/>
    <cellStyle name="Normal 3 5" xfId="507" xr:uid="{00000000-0005-0000-0000-0000EB010000}"/>
    <cellStyle name="Normal 3 50" xfId="508" xr:uid="{00000000-0005-0000-0000-0000EC010000}"/>
    <cellStyle name="Normal 3 51" xfId="509" xr:uid="{00000000-0005-0000-0000-0000ED010000}"/>
    <cellStyle name="Normal 3 52" xfId="510" xr:uid="{00000000-0005-0000-0000-0000EE010000}"/>
    <cellStyle name="Normal 3 53" xfId="511" xr:uid="{00000000-0005-0000-0000-0000EF010000}"/>
    <cellStyle name="Normal 3 54" xfId="512" xr:uid="{00000000-0005-0000-0000-0000F0010000}"/>
    <cellStyle name="Normal 3 55" xfId="513" xr:uid="{00000000-0005-0000-0000-0000F1010000}"/>
    <cellStyle name="Normal 3 56" xfId="514" xr:uid="{00000000-0005-0000-0000-0000F2010000}"/>
    <cellStyle name="Normal 3 57" xfId="515" xr:uid="{00000000-0005-0000-0000-0000F3010000}"/>
    <cellStyle name="Normal 3 58" xfId="516" xr:uid="{00000000-0005-0000-0000-0000F4010000}"/>
    <cellStyle name="Normal 3 59" xfId="517" xr:uid="{00000000-0005-0000-0000-0000F5010000}"/>
    <cellStyle name="Normal 3 6" xfId="518" xr:uid="{00000000-0005-0000-0000-0000F6010000}"/>
    <cellStyle name="Normal 3 60" xfId="519" xr:uid="{00000000-0005-0000-0000-0000F7010000}"/>
    <cellStyle name="Normal 3 61" xfId="520" xr:uid="{00000000-0005-0000-0000-0000F8010000}"/>
    <cellStyle name="Normal 3 62" xfId="521" xr:uid="{00000000-0005-0000-0000-0000F9010000}"/>
    <cellStyle name="Normal 3 63" xfId="522" xr:uid="{00000000-0005-0000-0000-0000FA010000}"/>
    <cellStyle name="Normal 3 64" xfId="523" xr:uid="{00000000-0005-0000-0000-0000FB010000}"/>
    <cellStyle name="Normal 3 65" xfId="524" xr:uid="{00000000-0005-0000-0000-0000FC010000}"/>
    <cellStyle name="Normal 3 66" xfId="525" xr:uid="{00000000-0005-0000-0000-0000FD010000}"/>
    <cellStyle name="Normal 3 67" xfId="526" xr:uid="{00000000-0005-0000-0000-0000FE010000}"/>
    <cellStyle name="Normal 3 68" xfId="527" xr:uid="{00000000-0005-0000-0000-0000FF010000}"/>
    <cellStyle name="Normal 3 69" xfId="528" xr:uid="{00000000-0005-0000-0000-000000020000}"/>
    <cellStyle name="Normal 3 7" xfId="529" xr:uid="{00000000-0005-0000-0000-000001020000}"/>
    <cellStyle name="Normal 3 70" xfId="530" xr:uid="{00000000-0005-0000-0000-000002020000}"/>
    <cellStyle name="Normal 3 71" xfId="531" xr:uid="{00000000-0005-0000-0000-000003020000}"/>
    <cellStyle name="Normal 3 72" xfId="532" xr:uid="{00000000-0005-0000-0000-000004020000}"/>
    <cellStyle name="Normal 3 73" xfId="533" xr:uid="{00000000-0005-0000-0000-000005020000}"/>
    <cellStyle name="Normal 3 74" xfId="534" xr:uid="{00000000-0005-0000-0000-000006020000}"/>
    <cellStyle name="Normal 3 75" xfId="535" xr:uid="{00000000-0005-0000-0000-000007020000}"/>
    <cellStyle name="Normal 3 76" xfId="536" xr:uid="{00000000-0005-0000-0000-000008020000}"/>
    <cellStyle name="Normal 3 77" xfId="537" xr:uid="{00000000-0005-0000-0000-000009020000}"/>
    <cellStyle name="Normal 3 78" xfId="538" xr:uid="{00000000-0005-0000-0000-00000A020000}"/>
    <cellStyle name="Normal 3 79" xfId="539" xr:uid="{00000000-0005-0000-0000-00000B020000}"/>
    <cellStyle name="Normal 3 8" xfId="540" xr:uid="{00000000-0005-0000-0000-00000C020000}"/>
    <cellStyle name="Normal 3 80" xfId="541" xr:uid="{00000000-0005-0000-0000-00000D020000}"/>
    <cellStyle name="Normal 3 81" xfId="542" xr:uid="{00000000-0005-0000-0000-00000E020000}"/>
    <cellStyle name="Normal 3 82" xfId="543" xr:uid="{00000000-0005-0000-0000-00000F020000}"/>
    <cellStyle name="Normal 3 83" xfId="544" xr:uid="{00000000-0005-0000-0000-000010020000}"/>
    <cellStyle name="Normal 3 84" xfId="545" xr:uid="{00000000-0005-0000-0000-000011020000}"/>
    <cellStyle name="Normal 3 85" xfId="546" xr:uid="{00000000-0005-0000-0000-000012020000}"/>
    <cellStyle name="Normal 3 86" xfId="547" xr:uid="{00000000-0005-0000-0000-000013020000}"/>
    <cellStyle name="Normal 3 87" xfId="548" xr:uid="{00000000-0005-0000-0000-000014020000}"/>
    <cellStyle name="Normal 3 88" xfId="549" xr:uid="{00000000-0005-0000-0000-000015020000}"/>
    <cellStyle name="Normal 3 89" xfId="550" xr:uid="{00000000-0005-0000-0000-000016020000}"/>
    <cellStyle name="Normal 3 9" xfId="551" xr:uid="{00000000-0005-0000-0000-000017020000}"/>
    <cellStyle name="Normal 3 90" xfId="552" xr:uid="{00000000-0005-0000-0000-000018020000}"/>
    <cellStyle name="Normal 3 91" xfId="553" xr:uid="{00000000-0005-0000-0000-000019020000}"/>
    <cellStyle name="Normal 3 92" xfId="554" xr:uid="{00000000-0005-0000-0000-00001A020000}"/>
    <cellStyle name="Normal 3 93" xfId="555" xr:uid="{00000000-0005-0000-0000-00001B020000}"/>
    <cellStyle name="Normal 3 94" xfId="556" xr:uid="{00000000-0005-0000-0000-00001C020000}"/>
    <cellStyle name="Normal 30" xfId="557" xr:uid="{00000000-0005-0000-0000-00001D020000}"/>
    <cellStyle name="Normal 31" xfId="558" xr:uid="{00000000-0005-0000-0000-00001E020000}"/>
    <cellStyle name="Normal 32" xfId="559" xr:uid="{00000000-0005-0000-0000-00001F020000}"/>
    <cellStyle name="Normal 33" xfId="560" xr:uid="{00000000-0005-0000-0000-000020020000}"/>
    <cellStyle name="Normal 33 2" xfId="561" xr:uid="{00000000-0005-0000-0000-000021020000}"/>
    <cellStyle name="Normal 34" xfId="562" xr:uid="{00000000-0005-0000-0000-000022020000}"/>
    <cellStyle name="Normal 35" xfId="563" xr:uid="{00000000-0005-0000-0000-000023020000}"/>
    <cellStyle name="Normal 36" xfId="564" xr:uid="{00000000-0005-0000-0000-000024020000}"/>
    <cellStyle name="Normal 37" xfId="565" xr:uid="{00000000-0005-0000-0000-000025020000}"/>
    <cellStyle name="Normal 4" xfId="566" xr:uid="{00000000-0005-0000-0000-000026020000}"/>
    <cellStyle name="Normal 4 10" xfId="567" xr:uid="{00000000-0005-0000-0000-000027020000}"/>
    <cellStyle name="Normal 4 11" xfId="568" xr:uid="{00000000-0005-0000-0000-000028020000}"/>
    <cellStyle name="Normal 4 12" xfId="569" xr:uid="{00000000-0005-0000-0000-000029020000}"/>
    <cellStyle name="Normal 4 13" xfId="570" xr:uid="{00000000-0005-0000-0000-00002A020000}"/>
    <cellStyle name="Normal 4 14" xfId="571" xr:uid="{00000000-0005-0000-0000-00002B020000}"/>
    <cellStyle name="Normal 4 15" xfId="572" xr:uid="{00000000-0005-0000-0000-00002C020000}"/>
    <cellStyle name="Normal 4 16" xfId="573" xr:uid="{00000000-0005-0000-0000-00002D020000}"/>
    <cellStyle name="Normal 4 17" xfId="574" xr:uid="{00000000-0005-0000-0000-00002E020000}"/>
    <cellStyle name="Normal 4 18" xfId="575" xr:uid="{00000000-0005-0000-0000-00002F020000}"/>
    <cellStyle name="Normal 4 19" xfId="576" xr:uid="{00000000-0005-0000-0000-000030020000}"/>
    <cellStyle name="Normal 4 2" xfId="577" xr:uid="{00000000-0005-0000-0000-000031020000}"/>
    <cellStyle name="Normal 4 2 2" xfId="578" xr:uid="{00000000-0005-0000-0000-000032020000}"/>
    <cellStyle name="Normal 4 2 3" xfId="579" xr:uid="{00000000-0005-0000-0000-000033020000}"/>
    <cellStyle name="Normal 4 20" xfId="580" xr:uid="{00000000-0005-0000-0000-000034020000}"/>
    <cellStyle name="Normal 4 21" xfId="581" xr:uid="{00000000-0005-0000-0000-000035020000}"/>
    <cellStyle name="Normal 4 22" xfId="582" xr:uid="{00000000-0005-0000-0000-000036020000}"/>
    <cellStyle name="Normal 4 23" xfId="583" xr:uid="{00000000-0005-0000-0000-000037020000}"/>
    <cellStyle name="Normal 4 24" xfId="584" xr:uid="{00000000-0005-0000-0000-000038020000}"/>
    <cellStyle name="Normal 4 25" xfId="585" xr:uid="{00000000-0005-0000-0000-000039020000}"/>
    <cellStyle name="Normal 4 26" xfId="586" xr:uid="{00000000-0005-0000-0000-00003A020000}"/>
    <cellStyle name="Normal 4 27" xfId="587" xr:uid="{00000000-0005-0000-0000-00003B020000}"/>
    <cellStyle name="Normal 4 28" xfId="588" xr:uid="{00000000-0005-0000-0000-00003C020000}"/>
    <cellStyle name="Normal 4 29" xfId="589" xr:uid="{00000000-0005-0000-0000-00003D020000}"/>
    <cellStyle name="Normal 4 3" xfId="590" xr:uid="{00000000-0005-0000-0000-00003E020000}"/>
    <cellStyle name="Normal 4 30" xfId="591" xr:uid="{00000000-0005-0000-0000-00003F020000}"/>
    <cellStyle name="Normal 4 31" xfId="592" xr:uid="{00000000-0005-0000-0000-000040020000}"/>
    <cellStyle name="Normal 4 32" xfId="593" xr:uid="{00000000-0005-0000-0000-000041020000}"/>
    <cellStyle name="Normal 4 33" xfId="594" xr:uid="{00000000-0005-0000-0000-000042020000}"/>
    <cellStyle name="Normal 4 34" xfId="595" xr:uid="{00000000-0005-0000-0000-000043020000}"/>
    <cellStyle name="Normal 4 35" xfId="596" xr:uid="{00000000-0005-0000-0000-000044020000}"/>
    <cellStyle name="Normal 4 36" xfId="597" xr:uid="{00000000-0005-0000-0000-000045020000}"/>
    <cellStyle name="Normal 4 37" xfId="598" xr:uid="{00000000-0005-0000-0000-000046020000}"/>
    <cellStyle name="Normal 4 38" xfId="599" xr:uid="{00000000-0005-0000-0000-000047020000}"/>
    <cellStyle name="Normal 4 39" xfId="600" xr:uid="{00000000-0005-0000-0000-000048020000}"/>
    <cellStyle name="Normal 4 4" xfId="601" xr:uid="{00000000-0005-0000-0000-000049020000}"/>
    <cellStyle name="Normal 4 40" xfId="602" xr:uid="{00000000-0005-0000-0000-00004A020000}"/>
    <cellStyle name="Normal 4 41" xfId="603" xr:uid="{00000000-0005-0000-0000-00004B020000}"/>
    <cellStyle name="Normal 4 42" xfId="604" xr:uid="{00000000-0005-0000-0000-00004C020000}"/>
    <cellStyle name="Normal 4 43" xfId="605" xr:uid="{00000000-0005-0000-0000-00004D020000}"/>
    <cellStyle name="Normal 4 44" xfId="606" xr:uid="{00000000-0005-0000-0000-00004E020000}"/>
    <cellStyle name="Normal 4 45" xfId="607" xr:uid="{00000000-0005-0000-0000-00004F020000}"/>
    <cellStyle name="Normal 4 46" xfId="608" xr:uid="{00000000-0005-0000-0000-000050020000}"/>
    <cellStyle name="Normal 4 47" xfId="609" xr:uid="{00000000-0005-0000-0000-000051020000}"/>
    <cellStyle name="Normal 4 48" xfId="610" xr:uid="{00000000-0005-0000-0000-000052020000}"/>
    <cellStyle name="Normal 4 49" xfId="611" xr:uid="{00000000-0005-0000-0000-000053020000}"/>
    <cellStyle name="Normal 4 5" xfId="612" xr:uid="{00000000-0005-0000-0000-000054020000}"/>
    <cellStyle name="Normal 4 50" xfId="613" xr:uid="{00000000-0005-0000-0000-000055020000}"/>
    <cellStyle name="Normal 4 51" xfId="614" xr:uid="{00000000-0005-0000-0000-000056020000}"/>
    <cellStyle name="Normal 4 52" xfId="615" xr:uid="{00000000-0005-0000-0000-000057020000}"/>
    <cellStyle name="Normal 4 53" xfId="616" xr:uid="{00000000-0005-0000-0000-000058020000}"/>
    <cellStyle name="Normal 4 54" xfId="617" xr:uid="{00000000-0005-0000-0000-000059020000}"/>
    <cellStyle name="Normal 4 55" xfId="618" xr:uid="{00000000-0005-0000-0000-00005A020000}"/>
    <cellStyle name="Normal 4 56" xfId="619" xr:uid="{00000000-0005-0000-0000-00005B020000}"/>
    <cellStyle name="Normal 4 57" xfId="620" xr:uid="{00000000-0005-0000-0000-00005C020000}"/>
    <cellStyle name="Normal 4 58" xfId="621" xr:uid="{00000000-0005-0000-0000-00005D020000}"/>
    <cellStyle name="Normal 4 59" xfId="622" xr:uid="{00000000-0005-0000-0000-00005E020000}"/>
    <cellStyle name="Normal 4 6" xfId="623" xr:uid="{00000000-0005-0000-0000-00005F020000}"/>
    <cellStyle name="Normal 4 60" xfId="624" xr:uid="{00000000-0005-0000-0000-000060020000}"/>
    <cellStyle name="Normal 4 61" xfId="625" xr:uid="{00000000-0005-0000-0000-000061020000}"/>
    <cellStyle name="Normal 4 62" xfId="626" xr:uid="{00000000-0005-0000-0000-000062020000}"/>
    <cellStyle name="Normal 4 63" xfId="627" xr:uid="{00000000-0005-0000-0000-000063020000}"/>
    <cellStyle name="Normal 4 64" xfId="628" xr:uid="{00000000-0005-0000-0000-000064020000}"/>
    <cellStyle name="Normal 4 65" xfId="629" xr:uid="{00000000-0005-0000-0000-000065020000}"/>
    <cellStyle name="Normal 4 66" xfId="630" xr:uid="{00000000-0005-0000-0000-000066020000}"/>
    <cellStyle name="Normal 4 67" xfId="631" xr:uid="{00000000-0005-0000-0000-000067020000}"/>
    <cellStyle name="Normal 4 68" xfId="632" xr:uid="{00000000-0005-0000-0000-000068020000}"/>
    <cellStyle name="Normal 4 69" xfId="633" xr:uid="{00000000-0005-0000-0000-000069020000}"/>
    <cellStyle name="Normal 4 7" xfId="634" xr:uid="{00000000-0005-0000-0000-00006A020000}"/>
    <cellStyle name="Normal 4 70" xfId="635" xr:uid="{00000000-0005-0000-0000-00006B020000}"/>
    <cellStyle name="Normal 4 71" xfId="636" xr:uid="{00000000-0005-0000-0000-00006C020000}"/>
    <cellStyle name="Normal 4 72" xfId="637" xr:uid="{00000000-0005-0000-0000-00006D020000}"/>
    <cellStyle name="Normal 4 73" xfId="638" xr:uid="{00000000-0005-0000-0000-00006E020000}"/>
    <cellStyle name="Normal 4 74" xfId="639" xr:uid="{00000000-0005-0000-0000-00006F020000}"/>
    <cellStyle name="Normal 4 75" xfId="640" xr:uid="{00000000-0005-0000-0000-000070020000}"/>
    <cellStyle name="Normal 4 76" xfId="641" xr:uid="{00000000-0005-0000-0000-000071020000}"/>
    <cellStyle name="Normal 4 77" xfId="642" xr:uid="{00000000-0005-0000-0000-000072020000}"/>
    <cellStyle name="Normal 4 78" xfId="643" xr:uid="{00000000-0005-0000-0000-000073020000}"/>
    <cellStyle name="Normal 4 79" xfId="644" xr:uid="{00000000-0005-0000-0000-000074020000}"/>
    <cellStyle name="Normal 4 8" xfId="645" xr:uid="{00000000-0005-0000-0000-000075020000}"/>
    <cellStyle name="Normal 4 80" xfId="646" xr:uid="{00000000-0005-0000-0000-000076020000}"/>
    <cellStyle name="Normal 4 81" xfId="647" xr:uid="{00000000-0005-0000-0000-000077020000}"/>
    <cellStyle name="Normal 4 82" xfId="648" xr:uid="{00000000-0005-0000-0000-000078020000}"/>
    <cellStyle name="Normal 4 83" xfId="649" xr:uid="{00000000-0005-0000-0000-000079020000}"/>
    <cellStyle name="Normal 4 84" xfId="650" xr:uid="{00000000-0005-0000-0000-00007A020000}"/>
    <cellStyle name="Normal 4 85" xfId="651" xr:uid="{00000000-0005-0000-0000-00007B020000}"/>
    <cellStyle name="Normal 4 86" xfId="652" xr:uid="{00000000-0005-0000-0000-00007C020000}"/>
    <cellStyle name="Normal 4 87" xfId="653" xr:uid="{00000000-0005-0000-0000-00007D020000}"/>
    <cellStyle name="Normal 4 88" xfId="654" xr:uid="{00000000-0005-0000-0000-00007E020000}"/>
    <cellStyle name="Normal 4 89" xfId="655" xr:uid="{00000000-0005-0000-0000-00007F020000}"/>
    <cellStyle name="Normal 4 9" xfId="656" xr:uid="{00000000-0005-0000-0000-000080020000}"/>
    <cellStyle name="Normal 4 90" xfId="657" xr:uid="{00000000-0005-0000-0000-000081020000}"/>
    <cellStyle name="Normal 4 91" xfId="658" xr:uid="{00000000-0005-0000-0000-000082020000}"/>
    <cellStyle name="Normal 4 92" xfId="659" xr:uid="{00000000-0005-0000-0000-000083020000}"/>
    <cellStyle name="Normal 4 93" xfId="660" xr:uid="{00000000-0005-0000-0000-000084020000}"/>
    <cellStyle name="Normal 4 94" xfId="661" xr:uid="{00000000-0005-0000-0000-000085020000}"/>
    <cellStyle name="Normal 5" xfId="662" xr:uid="{00000000-0005-0000-0000-000086020000}"/>
    <cellStyle name="Normal 5 10" xfId="663" xr:uid="{00000000-0005-0000-0000-000087020000}"/>
    <cellStyle name="Normal 5 10 2" xfId="664" xr:uid="{00000000-0005-0000-0000-000088020000}"/>
    <cellStyle name="Normal 5 11" xfId="665" xr:uid="{00000000-0005-0000-0000-000089020000}"/>
    <cellStyle name="Normal 5 11 2" xfId="666" xr:uid="{00000000-0005-0000-0000-00008A020000}"/>
    <cellStyle name="Normal 5 12" xfId="667" xr:uid="{00000000-0005-0000-0000-00008B020000}"/>
    <cellStyle name="Normal 5 12 2" xfId="668" xr:uid="{00000000-0005-0000-0000-00008C020000}"/>
    <cellStyle name="Normal 5 13" xfId="669" xr:uid="{00000000-0005-0000-0000-00008D020000}"/>
    <cellStyle name="Normal 5 13 2" xfId="670" xr:uid="{00000000-0005-0000-0000-00008E020000}"/>
    <cellStyle name="Normal 5 14" xfId="671" xr:uid="{00000000-0005-0000-0000-00008F020000}"/>
    <cellStyle name="Normal 5 14 2" xfId="672" xr:uid="{00000000-0005-0000-0000-000090020000}"/>
    <cellStyle name="Normal 5 15" xfId="673" xr:uid="{00000000-0005-0000-0000-000091020000}"/>
    <cellStyle name="Normal 5 15 2" xfId="674" xr:uid="{00000000-0005-0000-0000-000092020000}"/>
    <cellStyle name="Normal 5 16" xfId="675" xr:uid="{00000000-0005-0000-0000-000093020000}"/>
    <cellStyle name="Normal 5 16 2" xfId="676" xr:uid="{00000000-0005-0000-0000-000094020000}"/>
    <cellStyle name="Normal 5 17" xfId="677" xr:uid="{00000000-0005-0000-0000-000095020000}"/>
    <cellStyle name="Normal 5 17 2" xfId="678" xr:uid="{00000000-0005-0000-0000-000096020000}"/>
    <cellStyle name="Normal 5 18" xfId="679" xr:uid="{00000000-0005-0000-0000-000097020000}"/>
    <cellStyle name="Normal 5 18 2" xfId="680" xr:uid="{00000000-0005-0000-0000-000098020000}"/>
    <cellStyle name="Normal 5 19" xfId="681" xr:uid="{00000000-0005-0000-0000-000099020000}"/>
    <cellStyle name="Normal 5 19 2" xfId="682" xr:uid="{00000000-0005-0000-0000-00009A020000}"/>
    <cellStyle name="Normal 5 2" xfId="683" xr:uid="{00000000-0005-0000-0000-00009B020000}"/>
    <cellStyle name="Normal 5 2 2" xfId="684" xr:uid="{00000000-0005-0000-0000-00009C020000}"/>
    <cellStyle name="Normal 5 2 3" xfId="685" xr:uid="{00000000-0005-0000-0000-00009D020000}"/>
    <cellStyle name="Normal 5 2 4" xfId="686" xr:uid="{00000000-0005-0000-0000-00009E020000}"/>
    <cellStyle name="Normal 5 20" xfId="687" xr:uid="{00000000-0005-0000-0000-00009F020000}"/>
    <cellStyle name="Normal 5 20 2" xfId="688" xr:uid="{00000000-0005-0000-0000-0000A0020000}"/>
    <cellStyle name="Normal 5 21" xfId="689" xr:uid="{00000000-0005-0000-0000-0000A1020000}"/>
    <cellStyle name="Normal 5 21 2" xfId="690" xr:uid="{00000000-0005-0000-0000-0000A2020000}"/>
    <cellStyle name="Normal 5 22" xfId="691" xr:uid="{00000000-0005-0000-0000-0000A3020000}"/>
    <cellStyle name="Normal 5 22 2" xfId="692" xr:uid="{00000000-0005-0000-0000-0000A4020000}"/>
    <cellStyle name="Normal 5 23" xfId="693" xr:uid="{00000000-0005-0000-0000-0000A5020000}"/>
    <cellStyle name="Normal 5 23 2" xfId="694" xr:uid="{00000000-0005-0000-0000-0000A6020000}"/>
    <cellStyle name="Normal 5 24" xfId="695" xr:uid="{00000000-0005-0000-0000-0000A7020000}"/>
    <cellStyle name="Normal 5 24 2" xfId="696" xr:uid="{00000000-0005-0000-0000-0000A8020000}"/>
    <cellStyle name="Normal 5 25" xfId="697" xr:uid="{00000000-0005-0000-0000-0000A9020000}"/>
    <cellStyle name="Normal 5 25 2" xfId="698" xr:uid="{00000000-0005-0000-0000-0000AA020000}"/>
    <cellStyle name="Normal 5 26" xfId="699" xr:uid="{00000000-0005-0000-0000-0000AB020000}"/>
    <cellStyle name="Normal 5 26 2" xfId="700" xr:uid="{00000000-0005-0000-0000-0000AC020000}"/>
    <cellStyle name="Normal 5 27" xfId="701" xr:uid="{00000000-0005-0000-0000-0000AD020000}"/>
    <cellStyle name="Normal 5 27 2" xfId="702" xr:uid="{00000000-0005-0000-0000-0000AE020000}"/>
    <cellStyle name="Normal 5 28" xfId="703" xr:uid="{00000000-0005-0000-0000-0000AF020000}"/>
    <cellStyle name="Normal 5 28 2" xfId="704" xr:uid="{00000000-0005-0000-0000-0000B0020000}"/>
    <cellStyle name="Normal 5 29" xfId="705" xr:uid="{00000000-0005-0000-0000-0000B1020000}"/>
    <cellStyle name="Normal 5 29 2" xfId="706" xr:uid="{00000000-0005-0000-0000-0000B2020000}"/>
    <cellStyle name="Normal 5 3" xfId="707" xr:uid="{00000000-0005-0000-0000-0000B3020000}"/>
    <cellStyle name="Normal 5 3 2" xfId="708" xr:uid="{00000000-0005-0000-0000-0000B4020000}"/>
    <cellStyle name="Normal 5 30" xfId="709" xr:uid="{00000000-0005-0000-0000-0000B5020000}"/>
    <cellStyle name="Normal 5 30 2" xfId="710" xr:uid="{00000000-0005-0000-0000-0000B6020000}"/>
    <cellStyle name="Normal 5 31" xfId="711" xr:uid="{00000000-0005-0000-0000-0000B7020000}"/>
    <cellStyle name="Normal 5 31 2" xfId="712" xr:uid="{00000000-0005-0000-0000-0000B8020000}"/>
    <cellStyle name="Normal 5 32" xfId="713" xr:uid="{00000000-0005-0000-0000-0000B9020000}"/>
    <cellStyle name="Normal 5 32 2" xfId="714" xr:uid="{00000000-0005-0000-0000-0000BA020000}"/>
    <cellStyle name="Normal 5 33" xfId="715" xr:uid="{00000000-0005-0000-0000-0000BB020000}"/>
    <cellStyle name="Normal 5 33 2" xfId="716" xr:uid="{00000000-0005-0000-0000-0000BC020000}"/>
    <cellStyle name="Normal 5 34" xfId="717" xr:uid="{00000000-0005-0000-0000-0000BD020000}"/>
    <cellStyle name="Normal 5 34 2" xfId="718" xr:uid="{00000000-0005-0000-0000-0000BE020000}"/>
    <cellStyle name="Normal 5 35" xfId="719" xr:uid="{00000000-0005-0000-0000-0000BF020000}"/>
    <cellStyle name="Normal 5 35 2" xfId="720" xr:uid="{00000000-0005-0000-0000-0000C0020000}"/>
    <cellStyle name="Normal 5 36" xfId="721" xr:uid="{00000000-0005-0000-0000-0000C1020000}"/>
    <cellStyle name="Normal 5 36 2" xfId="722" xr:uid="{00000000-0005-0000-0000-0000C2020000}"/>
    <cellStyle name="Normal 5 37" xfId="723" xr:uid="{00000000-0005-0000-0000-0000C3020000}"/>
    <cellStyle name="Normal 5 37 2" xfId="724" xr:uid="{00000000-0005-0000-0000-0000C4020000}"/>
    <cellStyle name="Normal 5 38" xfId="725" xr:uid="{00000000-0005-0000-0000-0000C5020000}"/>
    <cellStyle name="Normal 5 38 2" xfId="726" xr:uid="{00000000-0005-0000-0000-0000C6020000}"/>
    <cellStyle name="Normal 5 39" xfId="727" xr:uid="{00000000-0005-0000-0000-0000C7020000}"/>
    <cellStyle name="Normal 5 39 2" xfId="728" xr:uid="{00000000-0005-0000-0000-0000C8020000}"/>
    <cellStyle name="Normal 5 4" xfId="729" xr:uid="{00000000-0005-0000-0000-0000C9020000}"/>
    <cellStyle name="Normal 5 4 2" xfId="730" xr:uid="{00000000-0005-0000-0000-0000CA020000}"/>
    <cellStyle name="Normal 5 40" xfId="731" xr:uid="{00000000-0005-0000-0000-0000CB020000}"/>
    <cellStyle name="Normal 5 40 2" xfId="732" xr:uid="{00000000-0005-0000-0000-0000CC020000}"/>
    <cellStyle name="Normal 5 41" xfId="733" xr:uid="{00000000-0005-0000-0000-0000CD020000}"/>
    <cellStyle name="Normal 5 41 2" xfId="734" xr:uid="{00000000-0005-0000-0000-0000CE020000}"/>
    <cellStyle name="Normal 5 42" xfId="735" xr:uid="{00000000-0005-0000-0000-0000CF020000}"/>
    <cellStyle name="Normal 5 42 2" xfId="736" xr:uid="{00000000-0005-0000-0000-0000D0020000}"/>
    <cellStyle name="Normal 5 43" xfId="737" xr:uid="{00000000-0005-0000-0000-0000D1020000}"/>
    <cellStyle name="Normal 5 43 2" xfId="738" xr:uid="{00000000-0005-0000-0000-0000D2020000}"/>
    <cellStyle name="Normal 5 44" xfId="739" xr:uid="{00000000-0005-0000-0000-0000D3020000}"/>
    <cellStyle name="Normal 5 44 2" xfId="740" xr:uid="{00000000-0005-0000-0000-0000D4020000}"/>
    <cellStyle name="Normal 5 45" xfId="741" xr:uid="{00000000-0005-0000-0000-0000D5020000}"/>
    <cellStyle name="Normal 5 45 2" xfId="742" xr:uid="{00000000-0005-0000-0000-0000D6020000}"/>
    <cellStyle name="Normal 5 46" xfId="743" xr:uid="{00000000-0005-0000-0000-0000D7020000}"/>
    <cellStyle name="Normal 5 46 2" xfId="744" xr:uid="{00000000-0005-0000-0000-0000D8020000}"/>
    <cellStyle name="Normal 5 47" xfId="745" xr:uid="{00000000-0005-0000-0000-0000D9020000}"/>
    <cellStyle name="Normal 5 47 2" xfId="746" xr:uid="{00000000-0005-0000-0000-0000DA020000}"/>
    <cellStyle name="Normal 5 48" xfId="747" xr:uid="{00000000-0005-0000-0000-0000DB020000}"/>
    <cellStyle name="Normal 5 48 2" xfId="748" xr:uid="{00000000-0005-0000-0000-0000DC020000}"/>
    <cellStyle name="Normal 5 49" xfId="749" xr:uid="{00000000-0005-0000-0000-0000DD020000}"/>
    <cellStyle name="Normal 5 49 2" xfId="750" xr:uid="{00000000-0005-0000-0000-0000DE020000}"/>
    <cellStyle name="Normal 5 5" xfId="751" xr:uid="{00000000-0005-0000-0000-0000DF020000}"/>
    <cellStyle name="Normal 5 5 2" xfId="752" xr:uid="{00000000-0005-0000-0000-0000E0020000}"/>
    <cellStyle name="Normal 5 50" xfId="753" xr:uid="{00000000-0005-0000-0000-0000E1020000}"/>
    <cellStyle name="Normal 5 50 2" xfId="754" xr:uid="{00000000-0005-0000-0000-0000E2020000}"/>
    <cellStyle name="Normal 5 51" xfId="755" xr:uid="{00000000-0005-0000-0000-0000E3020000}"/>
    <cellStyle name="Normal 5 51 2" xfId="756" xr:uid="{00000000-0005-0000-0000-0000E4020000}"/>
    <cellStyle name="Normal 5 52" xfId="757" xr:uid="{00000000-0005-0000-0000-0000E5020000}"/>
    <cellStyle name="Normal 5 52 2" xfId="758" xr:uid="{00000000-0005-0000-0000-0000E6020000}"/>
    <cellStyle name="Normal 5 53" xfId="759" xr:uid="{00000000-0005-0000-0000-0000E7020000}"/>
    <cellStyle name="Normal 5 53 2" xfId="760" xr:uid="{00000000-0005-0000-0000-0000E8020000}"/>
    <cellStyle name="Normal 5 54" xfId="761" xr:uid="{00000000-0005-0000-0000-0000E9020000}"/>
    <cellStyle name="Normal 5 54 2" xfId="762" xr:uid="{00000000-0005-0000-0000-0000EA020000}"/>
    <cellStyle name="Normal 5 55" xfId="763" xr:uid="{00000000-0005-0000-0000-0000EB020000}"/>
    <cellStyle name="Normal 5 55 2" xfId="764" xr:uid="{00000000-0005-0000-0000-0000EC020000}"/>
    <cellStyle name="Normal 5 56" xfId="765" xr:uid="{00000000-0005-0000-0000-0000ED020000}"/>
    <cellStyle name="Normal 5 56 2" xfId="766" xr:uid="{00000000-0005-0000-0000-0000EE020000}"/>
    <cellStyle name="Normal 5 57" xfId="767" xr:uid="{00000000-0005-0000-0000-0000EF020000}"/>
    <cellStyle name="Normal 5 57 2" xfId="768" xr:uid="{00000000-0005-0000-0000-0000F0020000}"/>
    <cellStyle name="Normal 5 58" xfId="769" xr:uid="{00000000-0005-0000-0000-0000F1020000}"/>
    <cellStyle name="Normal 5 58 2" xfId="770" xr:uid="{00000000-0005-0000-0000-0000F2020000}"/>
    <cellStyle name="Normal 5 59" xfId="771" xr:uid="{00000000-0005-0000-0000-0000F3020000}"/>
    <cellStyle name="Normal 5 59 2" xfId="772" xr:uid="{00000000-0005-0000-0000-0000F4020000}"/>
    <cellStyle name="Normal 5 6" xfId="773" xr:uid="{00000000-0005-0000-0000-0000F5020000}"/>
    <cellStyle name="Normal 5 6 2" xfId="774" xr:uid="{00000000-0005-0000-0000-0000F6020000}"/>
    <cellStyle name="Normal 5 60" xfId="775" xr:uid="{00000000-0005-0000-0000-0000F7020000}"/>
    <cellStyle name="Normal 5 60 2" xfId="776" xr:uid="{00000000-0005-0000-0000-0000F8020000}"/>
    <cellStyle name="Normal 5 61" xfId="777" xr:uid="{00000000-0005-0000-0000-0000F9020000}"/>
    <cellStyle name="Normal 5 61 2" xfId="778" xr:uid="{00000000-0005-0000-0000-0000FA020000}"/>
    <cellStyle name="Normal 5 62" xfId="779" xr:uid="{00000000-0005-0000-0000-0000FB020000}"/>
    <cellStyle name="Normal 5 62 2" xfId="780" xr:uid="{00000000-0005-0000-0000-0000FC020000}"/>
    <cellStyle name="Normal 5 63" xfId="781" xr:uid="{00000000-0005-0000-0000-0000FD020000}"/>
    <cellStyle name="Normal 5 63 2" xfId="782" xr:uid="{00000000-0005-0000-0000-0000FE020000}"/>
    <cellStyle name="Normal 5 64" xfId="783" xr:uid="{00000000-0005-0000-0000-0000FF020000}"/>
    <cellStyle name="Normal 5 64 2" xfId="784" xr:uid="{00000000-0005-0000-0000-000000030000}"/>
    <cellStyle name="Normal 5 65" xfId="785" xr:uid="{00000000-0005-0000-0000-000001030000}"/>
    <cellStyle name="Normal 5 65 2" xfId="786" xr:uid="{00000000-0005-0000-0000-000002030000}"/>
    <cellStyle name="Normal 5 66" xfId="787" xr:uid="{00000000-0005-0000-0000-000003030000}"/>
    <cellStyle name="Normal 5 66 2" xfId="788" xr:uid="{00000000-0005-0000-0000-000004030000}"/>
    <cellStyle name="Normal 5 67" xfId="789" xr:uid="{00000000-0005-0000-0000-000005030000}"/>
    <cellStyle name="Normal 5 67 2" xfId="790" xr:uid="{00000000-0005-0000-0000-000006030000}"/>
    <cellStyle name="Normal 5 68" xfId="791" xr:uid="{00000000-0005-0000-0000-000007030000}"/>
    <cellStyle name="Normal 5 68 2" xfId="792" xr:uid="{00000000-0005-0000-0000-000008030000}"/>
    <cellStyle name="Normal 5 69" xfId="793" xr:uid="{00000000-0005-0000-0000-000009030000}"/>
    <cellStyle name="Normal 5 69 2" xfId="794" xr:uid="{00000000-0005-0000-0000-00000A030000}"/>
    <cellStyle name="Normal 5 7" xfId="795" xr:uid="{00000000-0005-0000-0000-00000B030000}"/>
    <cellStyle name="Normal 5 7 2" xfId="796" xr:uid="{00000000-0005-0000-0000-00000C030000}"/>
    <cellStyle name="Normal 5 70" xfId="797" xr:uid="{00000000-0005-0000-0000-00000D030000}"/>
    <cellStyle name="Normal 5 70 2" xfId="798" xr:uid="{00000000-0005-0000-0000-00000E030000}"/>
    <cellStyle name="Normal 5 71" xfId="799" xr:uid="{00000000-0005-0000-0000-00000F030000}"/>
    <cellStyle name="Normal 5 71 2" xfId="800" xr:uid="{00000000-0005-0000-0000-000010030000}"/>
    <cellStyle name="Normal 5 72" xfId="801" xr:uid="{00000000-0005-0000-0000-000011030000}"/>
    <cellStyle name="Normal 5 72 2" xfId="802" xr:uid="{00000000-0005-0000-0000-000012030000}"/>
    <cellStyle name="Normal 5 73" xfId="803" xr:uid="{00000000-0005-0000-0000-000013030000}"/>
    <cellStyle name="Normal 5 73 2" xfId="804" xr:uid="{00000000-0005-0000-0000-000014030000}"/>
    <cellStyle name="Normal 5 74" xfId="805" xr:uid="{00000000-0005-0000-0000-000015030000}"/>
    <cellStyle name="Normal 5 74 2" xfId="806" xr:uid="{00000000-0005-0000-0000-000016030000}"/>
    <cellStyle name="Normal 5 75" xfId="807" xr:uid="{00000000-0005-0000-0000-000017030000}"/>
    <cellStyle name="Normal 5 75 2" xfId="808" xr:uid="{00000000-0005-0000-0000-000018030000}"/>
    <cellStyle name="Normal 5 76" xfId="809" xr:uid="{00000000-0005-0000-0000-000019030000}"/>
    <cellStyle name="Normal 5 76 2" xfId="810" xr:uid="{00000000-0005-0000-0000-00001A030000}"/>
    <cellStyle name="Normal 5 77" xfId="811" xr:uid="{00000000-0005-0000-0000-00001B030000}"/>
    <cellStyle name="Normal 5 77 2" xfId="812" xr:uid="{00000000-0005-0000-0000-00001C030000}"/>
    <cellStyle name="Normal 5 78" xfId="813" xr:uid="{00000000-0005-0000-0000-00001D030000}"/>
    <cellStyle name="Normal 5 78 2" xfId="814" xr:uid="{00000000-0005-0000-0000-00001E030000}"/>
    <cellStyle name="Normal 5 79" xfId="815" xr:uid="{00000000-0005-0000-0000-00001F030000}"/>
    <cellStyle name="Normal 5 79 2" xfId="816" xr:uid="{00000000-0005-0000-0000-000020030000}"/>
    <cellStyle name="Normal 5 8" xfId="817" xr:uid="{00000000-0005-0000-0000-000021030000}"/>
    <cellStyle name="Normal 5 8 2" xfId="818" xr:uid="{00000000-0005-0000-0000-000022030000}"/>
    <cellStyle name="Normal 5 80" xfId="819" xr:uid="{00000000-0005-0000-0000-000023030000}"/>
    <cellStyle name="Normal 5 80 2" xfId="820" xr:uid="{00000000-0005-0000-0000-000024030000}"/>
    <cellStyle name="Normal 5 81" xfId="821" xr:uid="{00000000-0005-0000-0000-000025030000}"/>
    <cellStyle name="Normal 5 81 2" xfId="822" xr:uid="{00000000-0005-0000-0000-000026030000}"/>
    <cellStyle name="Normal 5 82" xfId="823" xr:uid="{00000000-0005-0000-0000-000027030000}"/>
    <cellStyle name="Normal 5 82 2" xfId="824" xr:uid="{00000000-0005-0000-0000-000028030000}"/>
    <cellStyle name="Normal 5 83" xfId="825" xr:uid="{00000000-0005-0000-0000-000029030000}"/>
    <cellStyle name="Normal 5 83 2" xfId="826" xr:uid="{00000000-0005-0000-0000-00002A030000}"/>
    <cellStyle name="Normal 5 84" xfId="827" xr:uid="{00000000-0005-0000-0000-00002B030000}"/>
    <cellStyle name="Normal 5 84 2" xfId="828" xr:uid="{00000000-0005-0000-0000-00002C030000}"/>
    <cellStyle name="Normal 5 85" xfId="829" xr:uid="{00000000-0005-0000-0000-00002D030000}"/>
    <cellStyle name="Normal 5 85 2" xfId="830" xr:uid="{00000000-0005-0000-0000-00002E030000}"/>
    <cellStyle name="Normal 5 86" xfId="831" xr:uid="{00000000-0005-0000-0000-00002F030000}"/>
    <cellStyle name="Normal 5 86 2" xfId="832" xr:uid="{00000000-0005-0000-0000-000030030000}"/>
    <cellStyle name="Normal 5 87" xfId="833" xr:uid="{00000000-0005-0000-0000-000031030000}"/>
    <cellStyle name="Normal 5 87 2" xfId="834" xr:uid="{00000000-0005-0000-0000-000032030000}"/>
    <cellStyle name="Normal 5 88" xfId="835" xr:uid="{00000000-0005-0000-0000-000033030000}"/>
    <cellStyle name="Normal 5 88 2" xfId="836" xr:uid="{00000000-0005-0000-0000-000034030000}"/>
    <cellStyle name="Normal 5 89" xfId="837" xr:uid="{00000000-0005-0000-0000-000035030000}"/>
    <cellStyle name="Normal 5 89 2" xfId="838" xr:uid="{00000000-0005-0000-0000-000036030000}"/>
    <cellStyle name="Normal 5 9" xfId="839" xr:uid="{00000000-0005-0000-0000-000037030000}"/>
    <cellStyle name="Normal 5 9 2" xfId="840" xr:uid="{00000000-0005-0000-0000-000038030000}"/>
    <cellStyle name="Normal 5 90" xfId="841" xr:uid="{00000000-0005-0000-0000-000039030000}"/>
    <cellStyle name="Normal 5 90 2" xfId="842" xr:uid="{00000000-0005-0000-0000-00003A030000}"/>
    <cellStyle name="Normal 5 91" xfId="843" xr:uid="{00000000-0005-0000-0000-00003B030000}"/>
    <cellStyle name="Normal 5 91 2" xfId="844" xr:uid="{00000000-0005-0000-0000-00003C030000}"/>
    <cellStyle name="Normal 5 92" xfId="845" xr:uid="{00000000-0005-0000-0000-00003D030000}"/>
    <cellStyle name="Normal 5 92 2" xfId="846" xr:uid="{00000000-0005-0000-0000-00003E030000}"/>
    <cellStyle name="Normal 5 93" xfId="847" xr:uid="{00000000-0005-0000-0000-00003F030000}"/>
    <cellStyle name="Normal 5 94" xfId="848" xr:uid="{00000000-0005-0000-0000-000040030000}"/>
    <cellStyle name="Normal 5 95" xfId="849" xr:uid="{00000000-0005-0000-0000-000041030000}"/>
    <cellStyle name="Normal 6" xfId="850" xr:uid="{00000000-0005-0000-0000-000042030000}"/>
    <cellStyle name="Normal 6 2" xfId="851" xr:uid="{00000000-0005-0000-0000-000043030000}"/>
    <cellStyle name="Normal 6 3" xfId="852" xr:uid="{00000000-0005-0000-0000-000044030000}"/>
    <cellStyle name="Normal 7" xfId="853" xr:uid="{00000000-0005-0000-0000-000045030000}"/>
    <cellStyle name="Normal 7 2" xfId="854" xr:uid="{00000000-0005-0000-0000-000046030000}"/>
    <cellStyle name="Normal 7 2 2" xfId="855" xr:uid="{00000000-0005-0000-0000-000047030000}"/>
    <cellStyle name="Normal 7 3" xfId="856" xr:uid="{00000000-0005-0000-0000-000048030000}"/>
    <cellStyle name="Normal 8" xfId="857" xr:uid="{00000000-0005-0000-0000-000049030000}"/>
    <cellStyle name="Normal 8 2" xfId="858" xr:uid="{00000000-0005-0000-0000-00004A030000}"/>
    <cellStyle name="Normal 9" xfId="859" xr:uid="{00000000-0005-0000-0000-00004B030000}"/>
    <cellStyle name="Normal 9 2" xfId="860" xr:uid="{00000000-0005-0000-0000-00004C030000}"/>
    <cellStyle name="Note 2" xfId="861" xr:uid="{00000000-0005-0000-0000-00004D030000}"/>
    <cellStyle name="Notiz 2" xfId="19" xr:uid="{00000000-0005-0000-0000-00004E030000}"/>
    <cellStyle name="Notiz 3" xfId="20" xr:uid="{00000000-0005-0000-0000-00004F030000}"/>
    <cellStyle name="Output 2" xfId="862" xr:uid="{00000000-0005-0000-0000-000050030000}"/>
    <cellStyle name="Percent 2" xfId="863" xr:uid="{00000000-0005-0000-0000-000051030000}"/>
    <cellStyle name="Percent 2 2" xfId="864" xr:uid="{00000000-0005-0000-0000-000052030000}"/>
    <cellStyle name="Percent 3" xfId="865" xr:uid="{00000000-0005-0000-0000-000053030000}"/>
    <cellStyle name="Percent 3 2" xfId="866" xr:uid="{00000000-0005-0000-0000-000054030000}"/>
    <cellStyle name="Percent 4" xfId="867" xr:uid="{00000000-0005-0000-0000-000055030000}"/>
    <cellStyle name="Percent 5" xfId="868" xr:uid="{00000000-0005-0000-0000-000056030000}"/>
    <cellStyle name="Percent 6" xfId="869" xr:uid="{00000000-0005-0000-0000-000057030000}"/>
    <cellStyle name="Prozent 2" xfId="38" xr:uid="{00000000-0005-0000-0000-000058030000}"/>
    <cellStyle name="PSChar" xfId="870" xr:uid="{00000000-0005-0000-0000-000059030000}"/>
    <cellStyle name="PSDate" xfId="871" xr:uid="{00000000-0005-0000-0000-00005A030000}"/>
    <cellStyle name="PSDec" xfId="872" xr:uid="{00000000-0005-0000-0000-00005B030000}"/>
    <cellStyle name="PSHeading" xfId="873" xr:uid="{00000000-0005-0000-0000-00005C030000}"/>
    <cellStyle name="SAPBEXaggData" xfId="874" xr:uid="{00000000-0005-0000-0000-00005D030000}"/>
    <cellStyle name="SAPBEXaggItem" xfId="875" xr:uid="{00000000-0005-0000-0000-00005E030000}"/>
    <cellStyle name="SAPBEXchaText" xfId="876" xr:uid="{00000000-0005-0000-0000-00005F030000}"/>
    <cellStyle name="SAPBEXstdData" xfId="877" xr:uid="{00000000-0005-0000-0000-000060030000}"/>
    <cellStyle name="SAPBEXstdItem" xfId="878" xr:uid="{00000000-0005-0000-0000-000061030000}"/>
    <cellStyle name="Standard" xfId="0" builtinId="0"/>
    <cellStyle name="Standard 10" xfId="25" xr:uid="{00000000-0005-0000-0000-000063030000}"/>
    <cellStyle name="Standard 10 2" xfId="30" xr:uid="{00000000-0005-0000-0000-000064030000}"/>
    <cellStyle name="Standard 10 2 2" xfId="909" xr:uid="{3581EADA-A3AD-482D-855E-6FFD85879B8D}"/>
    <cellStyle name="Standard 10 3" xfId="879" xr:uid="{00000000-0005-0000-0000-000065030000}"/>
    <cellStyle name="Standard 10 4" xfId="907" xr:uid="{00000000-0005-0000-0000-000066030000}"/>
    <cellStyle name="Standard 11" xfId="880" xr:uid="{00000000-0005-0000-0000-000067030000}"/>
    <cellStyle name="Standard 11 2" xfId="881" xr:uid="{00000000-0005-0000-0000-000068030000}"/>
    <cellStyle name="Standard 12" xfId="882" xr:uid="{00000000-0005-0000-0000-000069030000}"/>
    <cellStyle name="Standard 12 2" xfId="883" xr:uid="{00000000-0005-0000-0000-00006A030000}"/>
    <cellStyle name="Standard 12 2 2" xfId="27" xr:uid="{00000000-0005-0000-0000-00006B030000}"/>
    <cellStyle name="Standard 12 2 2 2" xfId="905" xr:uid="{00000000-0005-0000-0000-00006C030000}"/>
    <cellStyle name="Standard 13" xfId="884" xr:uid="{00000000-0005-0000-0000-00006D030000}"/>
    <cellStyle name="Standard 14" xfId="885" xr:uid="{00000000-0005-0000-0000-00006E030000}"/>
    <cellStyle name="Standard 15" xfId="886" xr:uid="{00000000-0005-0000-0000-00006F030000}"/>
    <cellStyle name="Standard 16" xfId="37" xr:uid="{00000000-0005-0000-0000-000070030000}"/>
    <cellStyle name="Standard 17" xfId="903" xr:uid="{00000000-0005-0000-0000-000071030000}"/>
    <cellStyle name="Standard 2" xfId="21" xr:uid="{00000000-0005-0000-0000-000072030000}"/>
    <cellStyle name="Standard 2 2" xfId="22" xr:uid="{00000000-0005-0000-0000-000073030000}"/>
    <cellStyle name="Standard 2 2 2" xfId="887" xr:uid="{00000000-0005-0000-0000-000074030000}"/>
    <cellStyle name="Standard 2 2 2 2" xfId="26" xr:uid="{00000000-0005-0000-0000-000075030000}"/>
    <cellStyle name="Standard 2 2 2 2 2" xfId="904" xr:uid="{00000000-0005-0000-0000-000076030000}"/>
    <cellStyle name="Standard 2 2 3" xfId="28" xr:uid="{00000000-0005-0000-0000-000077030000}"/>
    <cellStyle name="Standard 2 2 3 2" xfId="906" xr:uid="{00000000-0005-0000-0000-000078030000}"/>
    <cellStyle name="Standard 2 3" xfId="888" xr:uid="{00000000-0005-0000-0000-000079030000}"/>
    <cellStyle name="Standard 2 4" xfId="889" xr:uid="{00000000-0005-0000-0000-00007A030000}"/>
    <cellStyle name="Standard 2 5" xfId="33" xr:uid="{00000000-0005-0000-0000-00007B030000}"/>
    <cellStyle name="Standard 2 6" xfId="908" xr:uid="{CAA0E20B-FEEB-475F-A32F-21CB9C3C86DF}"/>
    <cellStyle name="Standard 3" xfId="23" xr:uid="{00000000-0005-0000-0000-00007C030000}"/>
    <cellStyle name="Standard 3 2" xfId="890" xr:uid="{00000000-0005-0000-0000-00007D030000}"/>
    <cellStyle name="Standard 4" xfId="24" xr:uid="{00000000-0005-0000-0000-00007E030000}"/>
    <cellStyle name="Standard 5" xfId="36" xr:uid="{00000000-0005-0000-0000-00007F030000}"/>
    <cellStyle name="Standard 6" xfId="891" xr:uid="{00000000-0005-0000-0000-000080030000}"/>
    <cellStyle name="Standard 7" xfId="892" xr:uid="{00000000-0005-0000-0000-000081030000}"/>
    <cellStyle name="Standard 8" xfId="893" xr:uid="{00000000-0005-0000-0000-000082030000}"/>
    <cellStyle name="Standard 9" xfId="894" xr:uid="{00000000-0005-0000-0000-000083030000}"/>
    <cellStyle name="Style 1" xfId="895" xr:uid="{00000000-0005-0000-0000-000084030000}"/>
    <cellStyle name="Tabelle" xfId="896" xr:uid="{00000000-0005-0000-0000-000085030000}"/>
    <cellStyle name="Text" xfId="897" xr:uid="{00000000-0005-0000-0000-000086030000}"/>
    <cellStyle name="Total 2" xfId="898" xr:uid="{00000000-0005-0000-0000-000087030000}"/>
    <cellStyle name="Währung 2" xfId="899" xr:uid="{00000000-0005-0000-0000-000088030000}"/>
    <cellStyle name="Währung 5" xfId="900" xr:uid="{00000000-0005-0000-0000-000089030000}"/>
    <cellStyle name="Warning Text 2" xfId="901" xr:uid="{00000000-0005-0000-0000-00008A030000}"/>
    <cellStyle name="Zahl,00" xfId="902" xr:uid="{00000000-0005-0000-0000-00008B030000}"/>
  </cellStyles>
  <dxfs count="2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78.54\Ausschreibung\Ablage\LK%20Ostprignitz-Ruppin\in%20Bearbeitung\AV%206.1%20bis%206.2%20Zusammenfassung%20und%20Preisbl&#228;tter.xlsx" TargetMode="External"/><Relationship Id="rId1" Type="http://schemas.openxmlformats.org/officeDocument/2006/relationships/externalLinkPath" Target="file:///\\192.168.178.54\Ausschreibung\Ablage\LK%20Ostprignitz-Ruppin\in%20Bearbeitung\AV%206.1%20bis%206.2%20Zusammenfassung%20und%20Preisbl&#228;t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+I"/>
      <sheetName val="Musterkalkulation"/>
      <sheetName val="Zusammenfassung"/>
      <sheetName val="Los 1 UR"/>
      <sheetName val="Los 1 SF"/>
      <sheetName val="Los 2 UR"/>
      <sheetName val="Los 3 UR"/>
      <sheetName val="Los 3 SF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C040B-13D6-4B47-A70C-32E19005ADCE}">
  <sheetPr>
    <tabColor rgb="FFFFFF00"/>
    <pageSetUpPr fitToPage="1"/>
  </sheetPr>
  <dimension ref="A1:J46"/>
  <sheetViews>
    <sheetView tabSelected="1" view="pageBreakPreview" zoomScale="85" zoomScaleNormal="85" zoomScaleSheetLayoutView="85" workbookViewId="0">
      <selection activeCell="G7" sqref="G7"/>
    </sheetView>
  </sheetViews>
  <sheetFormatPr baseColWidth="10" defaultColWidth="10.6640625" defaultRowHeight="14.4"/>
  <cols>
    <col min="1" max="1" width="7.44140625" style="340" customWidth="1"/>
    <col min="2" max="2" width="8.5546875" style="340" bestFit="1" customWidth="1"/>
    <col min="3" max="3" width="37" style="340" customWidth="1"/>
    <col min="4" max="5" width="22.88671875" style="340" customWidth="1"/>
    <col min="6" max="6" width="25.33203125" style="340" customWidth="1"/>
    <col min="7" max="9" width="17.109375" style="340" customWidth="1"/>
    <col min="10" max="10" width="22.6640625" style="340" customWidth="1"/>
    <col min="11" max="16384" width="10.6640625" style="340"/>
  </cols>
  <sheetData>
    <row r="1" spans="1:10" ht="18">
      <c r="A1" s="339" t="s">
        <v>0</v>
      </c>
      <c r="B1" s="339"/>
      <c r="D1" s="339"/>
      <c r="E1" s="341"/>
      <c r="F1" s="342" t="str">
        <f>"Stand: "&amp;TEXT(DATUM,"TT.MM.JJJJ")</f>
        <v>Stand: 18.08.2026</v>
      </c>
      <c r="G1" s="343"/>
      <c r="H1" s="343"/>
      <c r="I1" s="343"/>
      <c r="J1" s="342"/>
    </row>
    <row r="2" spans="1:10" ht="4.95" customHeight="1">
      <c r="D2" s="344"/>
      <c r="E2" s="341"/>
      <c r="F2" s="341"/>
      <c r="G2" s="341"/>
      <c r="H2" s="341"/>
      <c r="I2" s="341"/>
    </row>
    <row r="3" spans="1:10">
      <c r="A3" s="345" t="s">
        <v>1</v>
      </c>
      <c r="B3" s="345"/>
      <c r="D3" s="345"/>
      <c r="E3" s="346"/>
      <c r="F3" s="346"/>
      <c r="G3" s="346"/>
      <c r="H3" s="346"/>
      <c r="I3" s="346"/>
    </row>
    <row r="4" spans="1:10" ht="4.95" customHeight="1">
      <c r="D4" s="344"/>
      <c r="E4" s="341"/>
      <c r="F4" s="341"/>
      <c r="G4" s="341"/>
      <c r="H4" s="341"/>
      <c r="I4" s="341"/>
    </row>
    <row r="5" spans="1:10">
      <c r="A5" s="347" t="s">
        <v>2</v>
      </c>
      <c r="B5" s="347"/>
      <c r="D5" s="348"/>
      <c r="E5" s="349"/>
      <c r="F5" s="350"/>
      <c r="G5" s="346"/>
      <c r="H5" s="346"/>
    </row>
    <row r="6" spans="1:10">
      <c r="A6" s="347" t="s">
        <v>3</v>
      </c>
      <c r="B6" s="347"/>
      <c r="D6" s="351"/>
      <c r="E6" s="353"/>
      <c r="F6" s="352"/>
      <c r="G6" s="341"/>
      <c r="H6" s="341"/>
    </row>
    <row r="7" spans="1:10">
      <c r="A7" s="347" t="s">
        <v>4</v>
      </c>
      <c r="B7" s="347"/>
      <c r="D7" s="351"/>
      <c r="E7" s="353"/>
      <c r="F7" s="352"/>
      <c r="G7" s="346"/>
      <c r="H7" s="346"/>
    </row>
    <row r="8" spans="1:10">
      <c r="A8" s="347" t="s">
        <v>5</v>
      </c>
      <c r="B8" s="347"/>
      <c r="D8" s="351"/>
      <c r="E8" s="353"/>
      <c r="F8" s="352"/>
      <c r="G8" s="341"/>
      <c r="H8" s="341"/>
    </row>
    <row r="9" spans="1:10">
      <c r="A9" s="347" t="s">
        <v>6</v>
      </c>
      <c r="B9" s="347"/>
      <c r="D9" s="354"/>
      <c r="E9" s="355"/>
      <c r="F9" s="356"/>
      <c r="G9" s="346"/>
      <c r="H9" s="346"/>
    </row>
    <row r="10" spans="1:10">
      <c r="A10" s="347" t="s">
        <v>7</v>
      </c>
      <c r="B10" s="347"/>
      <c r="D10" s="354"/>
      <c r="E10" s="355"/>
      <c r="F10" s="356"/>
      <c r="G10" s="341"/>
      <c r="H10" s="341"/>
    </row>
    <row r="11" spans="1:10">
      <c r="A11" s="347" t="s">
        <v>8</v>
      </c>
      <c r="B11" s="347"/>
      <c r="D11" s="354"/>
      <c r="E11" s="355"/>
      <c r="F11" s="356"/>
      <c r="G11" s="346"/>
      <c r="H11" s="346"/>
    </row>
    <row r="12" spans="1:10" ht="18.600000000000001" customHeight="1">
      <c r="D12" s="347"/>
      <c r="E12" s="346"/>
      <c r="F12" s="346"/>
      <c r="G12" s="346"/>
      <c r="H12" s="341"/>
      <c r="I12" s="341"/>
    </row>
    <row r="13" spans="1:10">
      <c r="A13" s="345" t="s">
        <v>9</v>
      </c>
      <c r="B13" s="345"/>
      <c r="D13" s="345"/>
      <c r="E13" s="347"/>
      <c r="F13" s="347"/>
      <c r="G13" s="347"/>
      <c r="H13" s="347"/>
      <c r="I13" s="347"/>
    </row>
    <row r="14" spans="1:10" ht="4.95" customHeight="1">
      <c r="A14" s="344"/>
      <c r="B14" s="344"/>
      <c r="D14" s="344"/>
      <c r="E14" s="341"/>
      <c r="F14" s="341"/>
      <c r="G14" s="341"/>
      <c r="H14" s="341"/>
      <c r="I14" s="341"/>
    </row>
    <row r="15" spans="1:10">
      <c r="A15" s="357" t="s">
        <v>10</v>
      </c>
      <c r="B15" s="357"/>
      <c r="D15" s="357"/>
      <c r="E15" s="347"/>
      <c r="F15" s="347"/>
      <c r="G15" s="347"/>
      <c r="H15" s="347"/>
      <c r="I15" s="347"/>
    </row>
    <row r="16" spans="1:10">
      <c r="A16" s="357"/>
      <c r="B16" s="357"/>
      <c r="D16" s="357"/>
      <c r="E16" s="347"/>
      <c r="F16" s="347"/>
      <c r="G16" s="347"/>
      <c r="H16" s="347"/>
      <c r="I16" s="347"/>
    </row>
    <row r="17" spans="1:10">
      <c r="A17" s="344"/>
      <c r="B17" s="344"/>
      <c r="D17" s="344"/>
    </row>
    <row r="18" spans="1:10">
      <c r="A18" s="358" t="s">
        <v>11</v>
      </c>
      <c r="B18" s="358"/>
      <c r="D18" s="344"/>
    </row>
    <row r="19" spans="1:10" s="359" customFormat="1" ht="6.75" customHeight="1">
      <c r="D19" s="360"/>
    </row>
    <row r="20" spans="1:10" s="359" customFormat="1" ht="24.75" customHeight="1">
      <c r="A20" s="536" t="s">
        <v>12</v>
      </c>
      <c r="B20" s="536" t="s">
        <v>13</v>
      </c>
      <c r="C20" s="536" t="s">
        <v>14</v>
      </c>
      <c r="D20" s="537" t="s">
        <v>15</v>
      </c>
      <c r="E20" s="537" t="s">
        <v>16</v>
      </c>
      <c r="F20" s="537" t="s">
        <v>17</v>
      </c>
      <c r="G20" s="538" t="s">
        <v>18</v>
      </c>
      <c r="H20" s="539"/>
      <c r="I20" s="540"/>
      <c r="J20" s="537" t="s">
        <v>19</v>
      </c>
    </row>
    <row r="21" spans="1:10" s="359" customFormat="1" ht="17.25" customHeight="1">
      <c r="A21" s="536"/>
      <c r="B21" s="536"/>
      <c r="C21" s="536"/>
      <c r="D21" s="537"/>
      <c r="E21" s="537"/>
      <c r="F21" s="537"/>
      <c r="G21" s="361" t="s">
        <v>20</v>
      </c>
      <c r="H21" s="361" t="s">
        <v>21</v>
      </c>
      <c r="I21" s="361" t="s">
        <v>22</v>
      </c>
      <c r="J21" s="537"/>
    </row>
    <row r="22" spans="1:10" s="359" customFormat="1" ht="17.25" customHeight="1">
      <c r="A22" s="362" t="s">
        <v>23</v>
      </c>
      <c r="B22" s="362"/>
      <c r="C22" s="363"/>
      <c r="D22" s="364"/>
      <c r="E22" s="364"/>
      <c r="F22" s="364"/>
      <c r="G22" s="364"/>
      <c r="H22" s="364"/>
      <c r="I22" s="364"/>
      <c r="J22" s="365"/>
    </row>
    <row r="23" spans="1:10" s="359" customFormat="1" ht="17.25" customHeight="1">
      <c r="A23" s="455">
        <v>1</v>
      </c>
      <c r="B23" s="455">
        <v>1</v>
      </c>
      <c r="C23" s="456" t="str" cm="1">
        <f t="array" aca="1" ref="C23" ca="1">INDIRECT("'Los "&amp;A23&amp;"."&amp;B23&amp;" UR"&amp;"'"&amp;"!B4")</f>
        <v>Schellingstraße</v>
      </c>
      <c r="D23" s="456" cm="1">
        <f t="array" aca="1" ref="D23" ca="1">INDIRECT("'Los "&amp;A23&amp;"."&amp;B23&amp;" UR"&amp;"'"&amp;"!R2")</f>
        <v>0</v>
      </c>
      <c r="E23" s="457" cm="1">
        <f t="array" aca="1" ref="E23" ca="1">INDIRECT("'Los "&amp;A23&amp;"."&amp;B23&amp;" UR"&amp;"'"&amp;"!R3")</f>
        <v>0</v>
      </c>
      <c r="F23" s="457" cm="1">
        <f t="array" aca="1" ref="F23" ca="1">INDIRECT("'Los "&amp;A23&amp;"."&amp;B23&amp;" UR"&amp;"'"&amp;"!R4")</f>
        <v>0</v>
      </c>
      <c r="G23" s="457" cm="1">
        <f t="array" aca="1" ref="G23" ca="1">INDIRECT("'Los "&amp;A23&amp;"."&amp;B23&amp;" UR"&amp;"'"&amp;"!M7")</f>
        <v>0</v>
      </c>
      <c r="H23" s="366"/>
      <c r="I23" s="366"/>
      <c r="J23" s="458" t="str" cm="1">
        <f t="array" aca="1" ref="J23" ca="1">IF(INDIRECT("'Los "&amp;A23&amp;"."&amp;B23&amp;" UR"&amp;"'!$N$1")="","ja","nein")</f>
        <v>nein</v>
      </c>
    </row>
    <row r="24" spans="1:10" s="359" customFormat="1" ht="17.25" customHeight="1">
      <c r="A24" s="362"/>
      <c r="B24" s="362"/>
      <c r="C24" s="367" t="s">
        <v>24</v>
      </c>
      <c r="D24" s="459">
        <f ca="1">SUM(D23:D23)</f>
        <v>0</v>
      </c>
      <c r="E24" s="459">
        <f ca="1">SUM(E23:E23)</f>
        <v>0</v>
      </c>
      <c r="F24" s="368"/>
      <c r="G24" s="368"/>
      <c r="H24" s="368"/>
      <c r="I24" s="368"/>
      <c r="J24" s="369"/>
    </row>
    <row r="25" spans="1:10" s="359" customFormat="1" ht="17.25" customHeight="1">
      <c r="A25" s="362" t="s">
        <v>25</v>
      </c>
      <c r="B25" s="362"/>
      <c r="C25" s="363"/>
      <c r="D25" s="364"/>
      <c r="E25" s="364"/>
      <c r="F25" s="364"/>
      <c r="G25" s="364"/>
      <c r="H25" s="364"/>
      <c r="I25" s="364"/>
      <c r="J25" s="365"/>
    </row>
    <row r="26" spans="1:10" s="359" customFormat="1" ht="17.25" customHeight="1">
      <c r="A26" s="455">
        <v>1</v>
      </c>
      <c r="B26" s="455">
        <v>2</v>
      </c>
      <c r="C26" s="456" t="str" cm="1">
        <f t="array" aca="1" ref="C26" ca="1">INDIRECT("'Los "&amp;A26&amp;"."&amp;B26&amp;" SD"&amp;"'"&amp;"!B4")</f>
        <v>Schellingstraße</v>
      </c>
      <c r="D26" s="456" cm="1">
        <f t="array" aca="1" ref="D26" ca="1">INDIRECT("'Los "&amp;A26&amp;"."&amp;B26&amp;" SD"&amp;"'"&amp;"!K2")</f>
        <v>0</v>
      </c>
      <c r="E26" s="457" cm="1">
        <f t="array" aca="1" ref="E26" ca="1">INDIRECT("'Los "&amp;A26&amp;"."&amp;B26&amp;" SD"&amp;"'"&amp;"!K3")</f>
        <v>1008</v>
      </c>
      <c r="F26" s="366"/>
      <c r="G26" s="366"/>
      <c r="H26" s="366"/>
      <c r="I26" s="366"/>
      <c r="J26" s="458" t="str" cm="1">
        <f t="array" aca="1" ref="J26" ca="1">IF(INDIRECT("'Los "&amp;A26&amp;"."&amp;B26&amp;" SD"&amp;"'!$F$1")="","ja","nein")</f>
        <v>nein</v>
      </c>
    </row>
    <row r="27" spans="1:10" s="359" customFormat="1" ht="17.25" customHeight="1">
      <c r="A27" s="362"/>
      <c r="B27" s="362"/>
      <c r="C27" s="367" t="s">
        <v>24</v>
      </c>
      <c r="D27" s="459">
        <f ca="1">SUM(D26:D26)</f>
        <v>0</v>
      </c>
      <c r="E27" s="459">
        <f ca="1">SUM(E26:E26)</f>
        <v>1008</v>
      </c>
      <c r="F27" s="370"/>
      <c r="G27" s="368"/>
      <c r="H27" s="368"/>
      <c r="I27" s="368"/>
      <c r="J27" s="369"/>
    </row>
    <row r="28" spans="1:10" s="359" customFormat="1" ht="17.25" customHeight="1">
      <c r="A28" s="362" t="s">
        <v>26</v>
      </c>
      <c r="B28" s="362"/>
      <c r="C28" s="363"/>
      <c r="D28" s="364"/>
      <c r="E28" s="364"/>
      <c r="F28" s="364"/>
      <c r="G28" s="364"/>
      <c r="H28" s="364"/>
      <c r="I28" s="364"/>
      <c r="J28" s="365"/>
    </row>
    <row r="29" spans="1:10" s="359" customFormat="1" ht="17.25" customHeight="1">
      <c r="A29" s="455">
        <v>1</v>
      </c>
      <c r="B29" s="455">
        <v>3</v>
      </c>
      <c r="C29" s="456" t="str" cm="1">
        <f t="array" aca="1" ref="C29" ca="1">INDIRECT("'Los "&amp;A29&amp;"."&amp;B29&amp;" GV"&amp;"'"&amp;"!B4")</f>
        <v>Schellingstraße</v>
      </c>
      <c r="D29" s="456" cm="1">
        <f t="array" aca="1" ref="D29" ca="1">INDIRECT("'Los "&amp;A29&amp;"."&amp;B29&amp;" GV"&amp;"'"&amp;"!I2")</f>
        <v>0</v>
      </c>
      <c r="E29" s="366"/>
      <c r="F29" s="366"/>
      <c r="G29" s="366"/>
      <c r="H29" s="366"/>
      <c r="I29" s="366"/>
      <c r="J29" s="458" t="str" cm="1">
        <f t="array" aca="1" ref="J29" ca="1">IF(INDIRECT("'Los "&amp;A29&amp;"."&amp;B29&amp;" GV"&amp;"'!$F$1")="","ja","nein")</f>
        <v>nein</v>
      </c>
    </row>
    <row r="30" spans="1:10" s="359" customFormat="1" ht="17.25" customHeight="1">
      <c r="A30" s="362"/>
      <c r="B30" s="362"/>
      <c r="C30" s="367" t="s">
        <v>24</v>
      </c>
      <c r="D30" s="459">
        <f ca="1">SUM(D29:D29)</f>
        <v>0</v>
      </c>
      <c r="E30" s="370"/>
      <c r="F30" s="370"/>
      <c r="G30" s="368"/>
      <c r="H30" s="368"/>
      <c r="I30" s="368"/>
      <c r="J30" s="369"/>
    </row>
    <row r="31" spans="1:10" s="359" customFormat="1" ht="17.25" customHeight="1">
      <c r="A31" s="362" t="s">
        <v>27</v>
      </c>
      <c r="B31" s="362"/>
      <c r="C31" s="363"/>
      <c r="D31" s="364"/>
      <c r="E31" s="364"/>
      <c r="F31" s="364"/>
      <c r="G31" s="364"/>
      <c r="H31" s="364"/>
      <c r="I31" s="364"/>
      <c r="J31" s="365"/>
    </row>
    <row r="32" spans="1:10" s="359" customFormat="1" ht="17.25" customHeight="1">
      <c r="A32" s="455">
        <v>1</v>
      </c>
      <c r="B32" s="455">
        <v>4</v>
      </c>
      <c r="C32" s="456" t="str" cm="1">
        <f t="array" aca="1" ref="C32" ca="1">INDIRECT("'Los "&amp;A32&amp;"."&amp;B32&amp;" SR"&amp;"'"&amp;"!B4")</f>
        <v>Schellingstraße</v>
      </c>
      <c r="D32" s="456" cm="1">
        <f t="array" aca="1" ref="D32" ca="1">INDIRECT("'Los "&amp;A32&amp;"."&amp;B32&amp;" SR"&amp;"'"&amp;"!J2")</f>
        <v>0</v>
      </c>
      <c r="E32" s="366"/>
      <c r="F32" s="366"/>
      <c r="G32" s="366"/>
      <c r="H32" s="366"/>
      <c r="I32" s="366"/>
      <c r="J32" s="458" t="str" cm="1">
        <f t="array" aca="1" ref="J32" ca="1">IF(INDIRECT("'Los "&amp;A32&amp;"."&amp;B32&amp;" SR"&amp;"'!$H$1")="","ja","nein")</f>
        <v>nein</v>
      </c>
    </row>
    <row r="33" spans="1:10" s="359" customFormat="1" ht="17.25" customHeight="1">
      <c r="A33" s="362"/>
      <c r="B33" s="362"/>
      <c r="C33" s="367" t="s">
        <v>24</v>
      </c>
      <c r="D33" s="459">
        <f ca="1">SUM(D32:D32)</f>
        <v>0</v>
      </c>
      <c r="E33" s="370"/>
      <c r="F33" s="370"/>
      <c r="G33" s="368"/>
      <c r="H33" s="368"/>
      <c r="I33" s="368"/>
      <c r="J33" s="369"/>
    </row>
    <row r="34" spans="1:10" s="359" customFormat="1" ht="17.25" customHeight="1">
      <c r="A34" s="362" t="s">
        <v>27</v>
      </c>
      <c r="B34" s="362"/>
      <c r="C34" s="363"/>
      <c r="D34" s="364"/>
      <c r="E34" s="364"/>
      <c r="F34" s="364"/>
      <c r="G34" s="364"/>
      <c r="H34" s="364"/>
      <c r="I34" s="364"/>
      <c r="J34" s="365"/>
    </row>
    <row r="35" spans="1:10" s="359" customFormat="1" ht="17.25" customHeight="1">
      <c r="A35" s="455">
        <v>1</v>
      </c>
      <c r="B35" s="455">
        <v>5</v>
      </c>
      <c r="C35" s="456" t="str" cm="1">
        <f t="array" aca="1" ref="C35" ca="1">INDIRECT("'Los "&amp;A35&amp;"."&amp;B35&amp;" SF"&amp;"'"&amp;"!B3")</f>
        <v>Schellingstraße</v>
      </c>
      <c r="D35" s="456" cm="1">
        <f t="array" aca="1" ref="D35" ca="1">INDIRECT("'Los "&amp;A35&amp;"."&amp;B35&amp;" SF"&amp;"'"&amp;"!J2")</f>
        <v>0</v>
      </c>
      <c r="E35" s="366"/>
      <c r="F35" s="366"/>
      <c r="G35" s="366"/>
      <c r="H35" s="366"/>
      <c r="I35" s="366"/>
      <c r="J35" s="458" t="str" cm="1">
        <f t="array" aca="1" ref="J35" ca="1">IF(INDIRECT("'Los "&amp;A35&amp;"."&amp;B35&amp;" SF"&amp;"'!$G$1")="","ja","nein")</f>
        <v>nein</v>
      </c>
    </row>
    <row r="36" spans="1:10" s="359" customFormat="1" ht="17.25" customHeight="1">
      <c r="A36" s="362"/>
      <c r="B36" s="362"/>
      <c r="C36" s="367" t="s">
        <v>24</v>
      </c>
      <c r="D36" s="459">
        <f ca="1">SUM(D35:D35)</f>
        <v>0</v>
      </c>
      <c r="E36" s="370"/>
      <c r="F36" s="370"/>
      <c r="G36" s="368"/>
      <c r="H36" s="368"/>
      <c r="I36" s="368"/>
      <c r="J36" s="369"/>
    </row>
    <row r="37" spans="1:10" s="359" customFormat="1" ht="17.25" customHeight="1">
      <c r="A37" s="371"/>
      <c r="B37" s="371"/>
      <c r="C37" s="460" t="s">
        <v>28</v>
      </c>
      <c r="D37" s="461">
        <f ca="1">SUM(D27,D30,D24,D33)</f>
        <v>0</v>
      </c>
      <c r="E37" s="461">
        <f ca="1">SUM(E27,E30,E24,E33)</f>
        <v>1008</v>
      </c>
      <c r="F37" s="461"/>
      <c r="G37" s="372"/>
      <c r="H37" s="462"/>
      <c r="I37" s="462"/>
      <c r="J37" s="462"/>
    </row>
    <row r="38" spans="1:10" ht="17.25" customHeight="1">
      <c r="A38" s="344"/>
      <c r="B38" s="344"/>
      <c r="D38" s="344"/>
    </row>
    <row r="39" spans="1:10" ht="17.25" customHeight="1">
      <c r="A39" s="358" t="s">
        <v>29</v>
      </c>
      <c r="B39" s="358"/>
      <c r="D39" s="344"/>
    </row>
    <row r="40" spans="1:10" s="359" customFormat="1" ht="17.25" customHeight="1">
      <c r="D40" s="360"/>
    </row>
    <row r="41" spans="1:10" s="359" customFormat="1" ht="17.25" customHeight="1">
      <c r="A41" s="536" t="s">
        <v>12</v>
      </c>
      <c r="B41" s="536" t="s">
        <v>13</v>
      </c>
      <c r="C41" s="536" t="s">
        <v>14</v>
      </c>
      <c r="D41" s="537" t="s">
        <v>15</v>
      </c>
      <c r="E41" s="537" t="s">
        <v>16</v>
      </c>
      <c r="F41" s="537" t="s">
        <v>30</v>
      </c>
      <c r="G41" s="538" t="s">
        <v>18</v>
      </c>
      <c r="H41" s="539"/>
      <c r="I41" s="540"/>
      <c r="J41" s="537" t="s">
        <v>19</v>
      </c>
    </row>
    <row r="42" spans="1:10" s="359" customFormat="1" ht="27" customHeight="1">
      <c r="A42" s="536"/>
      <c r="B42" s="536"/>
      <c r="C42" s="536"/>
      <c r="D42" s="537"/>
      <c r="E42" s="537"/>
      <c r="F42" s="537"/>
      <c r="G42" s="361" t="s">
        <v>20</v>
      </c>
      <c r="H42" s="361" t="s">
        <v>21</v>
      </c>
      <c r="I42" s="361" t="s">
        <v>22</v>
      </c>
      <c r="J42" s="537"/>
    </row>
    <row r="43" spans="1:10" s="359" customFormat="1" ht="17.25" customHeight="1">
      <c r="A43" s="362" t="s">
        <v>31</v>
      </c>
      <c r="B43" s="362"/>
      <c r="C43" s="363"/>
      <c r="D43" s="364"/>
      <c r="E43" s="364"/>
      <c r="F43" s="364"/>
      <c r="G43" s="364"/>
      <c r="H43" s="364"/>
      <c r="I43" s="364"/>
      <c r="J43" s="365"/>
    </row>
    <row r="44" spans="1:10" s="359" customFormat="1" ht="17.25" customHeight="1">
      <c r="A44" s="455">
        <v>2</v>
      </c>
      <c r="B44" s="455">
        <v>1</v>
      </c>
      <c r="C44" s="456" t="str" cm="1">
        <f t="array" aca="1" ref="C44" ca="1">INDIRECT("'Los 2.1 "&amp;"GlR"&amp;"'"&amp;"!B4")</f>
        <v>Schellingstraße</v>
      </c>
      <c r="D44" s="456" cm="1">
        <f t="array" aca="1" ref="D44" ca="1">INDIRECT("'Los 2.1 "&amp;"GlR"&amp;"'"&amp;"!Q4")</f>
        <v>0</v>
      </c>
      <c r="E44" s="457" cm="1">
        <f t="array" aca="1" ref="E44" ca="1">INDIRECT("'Los 2.1 "&amp;"GlR"&amp;"'"&amp;"!Q5")</f>
        <v>0</v>
      </c>
      <c r="F44" s="457" cm="1">
        <f t="array" aca="1" ref="F44" ca="1">INDIRECT("'Los 2.1 "&amp;"GlR"&amp;"'"&amp;"!Q6")</f>
        <v>0</v>
      </c>
      <c r="G44" s="457" cm="1">
        <f t="array" aca="1" ref="G44" ca="1">INDIRECT("'Los 2.1 "&amp;"GlR"&amp;"'"&amp;"!L6")</f>
        <v>0</v>
      </c>
      <c r="H44" s="366"/>
      <c r="I44" s="366"/>
      <c r="J44" s="458" t="str" cm="1">
        <f t="array" aca="1" ref="J44" ca="1">IF(INDIRECT("'Los 2.1"&amp;" GlR"&amp;"'!$M$1")="","ja","nein")</f>
        <v>nein</v>
      </c>
    </row>
    <row r="45" spans="1:10" s="359" customFormat="1" ht="17.25" customHeight="1">
      <c r="A45" s="362"/>
      <c r="B45" s="362"/>
      <c r="C45" s="367" t="s">
        <v>24</v>
      </c>
      <c r="D45" s="459">
        <f ca="1">SUM(D42:D44)</f>
        <v>0</v>
      </c>
      <c r="E45" s="459">
        <f ca="1">SUM(E42:E44)</f>
        <v>0</v>
      </c>
      <c r="F45" s="368"/>
      <c r="G45" s="368"/>
      <c r="H45" s="368"/>
      <c r="I45" s="368"/>
      <c r="J45" s="369"/>
    </row>
    <row r="46" spans="1:10" s="359" customFormat="1" ht="17.25" customHeight="1">
      <c r="A46" s="371"/>
      <c r="B46" s="371"/>
      <c r="C46" s="460" t="s">
        <v>28</v>
      </c>
      <c r="D46" s="461">
        <f ca="1">SUM(D45)</f>
        <v>0</v>
      </c>
      <c r="E46" s="461">
        <f ca="1">SUM(E45)</f>
        <v>0</v>
      </c>
      <c r="F46" s="461"/>
      <c r="G46" s="372"/>
      <c r="H46" s="462"/>
      <c r="I46" s="462"/>
      <c r="J46" s="462"/>
    </row>
  </sheetData>
  <sheetProtection algorithmName="SHA-512" hashValue="qGwSUOtCDtsqfrAYgVVzQE6P98Cs5udJx5uRGR/epHbULAen5DH/ngJrndEX/GmpV70CFrBdRBoL4PX5wW/XoQ==" saltValue="m6NkmAD7gDRHfTRdLjHwWw==" spinCount="100000" sheet="1" formatCells="0" formatColumns="0" autoFilter="0"/>
  <mergeCells count="16">
    <mergeCell ref="J20:J21"/>
    <mergeCell ref="J41:J42"/>
    <mergeCell ref="E41:E42"/>
    <mergeCell ref="F41:F42"/>
    <mergeCell ref="E20:E21"/>
    <mergeCell ref="F20:F21"/>
    <mergeCell ref="G20:I20"/>
    <mergeCell ref="G41:I41"/>
    <mergeCell ref="B20:B21"/>
    <mergeCell ref="B41:B42"/>
    <mergeCell ref="A20:A21"/>
    <mergeCell ref="C20:C21"/>
    <mergeCell ref="D20:D21"/>
    <mergeCell ref="A41:A42"/>
    <mergeCell ref="C41:C42"/>
    <mergeCell ref="D41:D42"/>
  </mergeCells>
  <conditionalFormatting sqref="J23 J44">
    <cfRule type="containsText" dxfId="25" priority="13" operator="containsText" text="nein">
      <formula>NOT(ISERROR(SEARCH("nein",J23)))</formula>
    </cfRule>
    <cfRule type="containsText" dxfId="24" priority="14" operator="containsText" text="ja">
      <formula>NOT(ISERROR(SEARCH("ja",J23)))</formula>
    </cfRule>
  </conditionalFormatting>
  <conditionalFormatting sqref="J26">
    <cfRule type="containsText" dxfId="23" priority="15" operator="containsText" text="nein">
      <formula>NOT(ISERROR(SEARCH("nein",J26)))</formula>
    </cfRule>
    <cfRule type="containsText" dxfId="22" priority="16" operator="containsText" text="ja">
      <formula>NOT(ISERROR(SEARCH("ja",J26)))</formula>
    </cfRule>
  </conditionalFormatting>
  <conditionalFormatting sqref="J29">
    <cfRule type="containsText" dxfId="21" priority="5" operator="containsText" text="nein">
      <formula>NOT(ISERROR(SEARCH("nein",J29)))</formula>
    </cfRule>
    <cfRule type="containsText" dxfId="20" priority="6" operator="containsText" text="ja">
      <formula>NOT(ISERROR(SEARCH("ja",J29)))</formula>
    </cfRule>
  </conditionalFormatting>
  <conditionalFormatting sqref="J32">
    <cfRule type="containsText" dxfId="19" priority="3" operator="containsText" text="nein">
      <formula>NOT(ISERROR(SEARCH("nein",J32)))</formula>
    </cfRule>
    <cfRule type="containsText" dxfId="18" priority="4" operator="containsText" text="ja">
      <formula>NOT(ISERROR(SEARCH("ja",J32)))</formula>
    </cfRule>
  </conditionalFormatting>
  <conditionalFormatting sqref="J35">
    <cfRule type="containsText" dxfId="17" priority="1" operator="containsText" text="nein">
      <formula>NOT(ISERROR(SEARCH("nein",J35)))</formula>
    </cfRule>
    <cfRule type="containsText" dxfId="16" priority="2" operator="containsText" text="ja">
      <formula>NOT(ISERROR(SEARCH("ja",J35)))</formula>
    </cfRule>
  </conditionalFormatting>
  <pageMargins left="0.70866141732283472" right="0.70866141732283472" top="0.78740157480314965" bottom="0.78740157480314965" header="0" footer="0.31496062992125984"/>
  <pageSetup paperSize="9" scale="67" fitToHeight="0" orientation="landscape" r:id="rId1"/>
  <headerFooter>
    <oddFooter>&amp;LPreisblätter&amp;C&amp;A&amp;R&amp;P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1897-5142-45F7-973E-60655AED3B31}">
  <sheetPr>
    <tabColor rgb="FF92D050"/>
    <pageSetUpPr fitToPage="1"/>
  </sheetPr>
  <dimension ref="A1:R304"/>
  <sheetViews>
    <sheetView view="pageBreakPreview" topLeftCell="C1" zoomScaleNormal="100" zoomScaleSheetLayoutView="100" workbookViewId="0">
      <pane ySplit="9" topLeftCell="A277" activePane="bottomLeft" state="frozen"/>
      <selection activeCell="A8" sqref="A1:XFD1048576"/>
      <selection pane="bottomLeft" activeCell="G283" sqref="G283"/>
    </sheetView>
  </sheetViews>
  <sheetFormatPr baseColWidth="10" defaultColWidth="11.44140625" defaultRowHeight="13.8"/>
  <cols>
    <col min="1" max="1" width="6.109375" style="7" customWidth="1"/>
    <col min="2" max="2" width="8.6640625" style="7" customWidth="1"/>
    <col min="3" max="3" width="8.109375" style="8" customWidth="1"/>
    <col min="4" max="4" width="12.88671875" style="8" customWidth="1"/>
    <col min="5" max="5" width="18.5546875" style="3" customWidth="1"/>
    <col min="6" max="6" width="22.33203125" style="3" bestFit="1" customWidth="1"/>
    <col min="7" max="7" width="18.109375" style="7" customWidth="1"/>
    <col min="8" max="8" width="5.109375" style="6" bestFit="1" customWidth="1"/>
    <col min="9" max="9" width="10.44140625" style="5" bestFit="1" customWidth="1"/>
    <col min="10" max="11" width="10.6640625" style="5" customWidth="1"/>
    <col min="12" max="12" width="10.6640625" style="4" customWidth="1"/>
    <col min="13" max="13" width="11.5546875" style="4" bestFit="1" customWidth="1"/>
    <col min="14" max="14" width="12.5546875" style="3" customWidth="1"/>
    <col min="15" max="15" width="10.44140625" style="3" customWidth="1"/>
    <col min="16" max="16" width="8.44140625" style="3" customWidth="1"/>
    <col min="17" max="17" width="11.88671875" style="3" customWidth="1"/>
    <col min="18" max="18" width="15.5546875" style="2" customWidth="1"/>
    <col min="19" max="16384" width="11.44140625" style="1"/>
  </cols>
  <sheetData>
    <row r="1" spans="1:18">
      <c r="A1" s="96" t="s">
        <v>32</v>
      </c>
      <c r="B1" s="95" t="s">
        <v>23</v>
      </c>
      <c r="C1" s="94"/>
      <c r="D1" s="94"/>
      <c r="E1" s="93"/>
      <c r="F1" s="47"/>
      <c r="G1" s="46"/>
      <c r="H1" s="92"/>
      <c r="I1" s="91"/>
      <c r="J1" s="91"/>
      <c r="K1" s="91"/>
      <c r="L1" s="91"/>
      <c r="M1" s="90"/>
      <c r="N1" s="89" t="str">
        <f>IF(OR(COUNTA(K11:K285)&lt;&gt;COUNTIF(P11:P285,"&gt;0"),$M$7=""),"Das Preisblatt ist nicht vollständig ausgefüllt!","")</f>
        <v>Das Preisblatt ist nicht vollständig ausgefüllt!</v>
      </c>
      <c r="O1" s="88"/>
      <c r="P1" s="88"/>
      <c r="Q1" s="88"/>
      <c r="R1" s="87"/>
    </row>
    <row r="2" spans="1:18">
      <c r="A2" s="68" t="s">
        <v>33</v>
      </c>
      <c r="B2" s="86" t="s">
        <v>34</v>
      </c>
      <c r="F2" s="47" t="s">
        <v>35</v>
      </c>
      <c r="G2" s="85">
        <v>46252</v>
      </c>
      <c r="H2" s="84"/>
      <c r="I2" s="83"/>
      <c r="J2" s="83"/>
      <c r="K2" s="82" t="s">
        <v>36</v>
      </c>
      <c r="L2" s="82">
        <v>1</v>
      </c>
      <c r="M2" s="81"/>
      <c r="N2" s="59" t="s">
        <v>37</v>
      </c>
      <c r="O2" s="58"/>
      <c r="P2" s="70"/>
      <c r="Q2" s="70"/>
      <c r="R2" s="80">
        <f>R286</f>
        <v>0</v>
      </c>
    </row>
    <row r="3" spans="1:18">
      <c r="A3" s="68"/>
      <c r="B3" s="79" t="s">
        <v>38</v>
      </c>
      <c r="F3" s="78" t="s">
        <v>39</v>
      </c>
      <c r="G3" s="77">
        <f>COUNTA(K:K)-4</f>
        <v>258</v>
      </c>
      <c r="H3" s="76"/>
      <c r="I3" s="75"/>
      <c r="J3" s="74"/>
      <c r="K3" s="73" t="s">
        <v>40</v>
      </c>
      <c r="L3" s="72" t="s">
        <v>41</v>
      </c>
      <c r="M3" s="71"/>
      <c r="N3" s="59" t="s">
        <v>42</v>
      </c>
      <c r="O3" s="58"/>
      <c r="P3" s="70"/>
      <c r="Q3" s="70"/>
      <c r="R3" s="69">
        <f>O286</f>
        <v>0</v>
      </c>
    </row>
    <row r="4" spans="1:18">
      <c r="A4" s="68"/>
      <c r="B4" s="67" t="s">
        <v>43</v>
      </c>
      <c r="E4" s="66"/>
      <c r="F4" s="65"/>
      <c r="G4" s="64"/>
      <c r="I4" s="63"/>
      <c r="J4" s="63"/>
      <c r="K4" s="62" t="s">
        <v>44</v>
      </c>
      <c r="L4" s="61" t="s">
        <v>45</v>
      </c>
      <c r="M4" s="60"/>
      <c r="N4" s="59" t="s">
        <v>46</v>
      </c>
      <c r="O4" s="58"/>
      <c r="P4" s="57"/>
      <c r="Q4" s="57"/>
      <c r="R4" s="56">
        <f>M286</f>
        <v>0</v>
      </c>
    </row>
    <row r="5" spans="1:18">
      <c r="A5" s="55"/>
      <c r="B5" s="54" t="s">
        <v>47</v>
      </c>
      <c r="C5" s="53"/>
      <c r="D5" s="53"/>
      <c r="E5" s="52"/>
      <c r="F5" s="521" t="str">
        <f>IF(N1="",IF(R4&gt;M8,"Die angebotene Durchschnittsleistung überschreitet die zulässige Obergrenze der Reinigungsleistung",""),"")</f>
        <v/>
      </c>
      <c r="G5" s="522"/>
      <c r="H5" s="522"/>
      <c r="I5" s="522"/>
      <c r="J5" s="522"/>
      <c r="K5" s="522"/>
      <c r="L5" s="522"/>
      <c r="M5" s="523"/>
      <c r="N5" s="41" t="s">
        <v>48</v>
      </c>
      <c r="O5" s="41"/>
      <c r="P5" s="41"/>
      <c r="Q5" s="41"/>
      <c r="R5" s="50">
        <f>I286</f>
        <v>6864.4400000000014</v>
      </c>
    </row>
    <row r="6" spans="1:18" ht="12.75" customHeight="1">
      <c r="A6" s="527" t="str">
        <f>IF(AND(ROUND(SUM(I11:I286)/2,2)=ROUND(I286,2),ROUND(SUM(N11:N286)/2,2)=ROUND(N286,2),ROUND(SUM(O11:O286)/2,2)=ROUND(O286,2),ROUND(SUM(R11:R286)/2,2)=ROUND(R286,2)),"","SUMMENFEHLER")</f>
        <v/>
      </c>
      <c r="B6" s="528"/>
      <c r="C6" s="528"/>
      <c r="D6" s="528"/>
      <c r="E6" s="529"/>
      <c r="F6" s="524"/>
      <c r="G6" s="525"/>
      <c r="H6" s="525"/>
      <c r="I6" s="525"/>
      <c r="J6" s="525"/>
      <c r="K6" s="525"/>
      <c r="L6" s="525"/>
      <c r="M6" s="526"/>
      <c r="N6" s="41" t="s">
        <v>49</v>
      </c>
      <c r="O6" s="41"/>
      <c r="P6" s="51"/>
      <c r="Q6" s="51"/>
      <c r="R6" s="50">
        <f>N286</f>
        <v>799915.72259999975</v>
      </c>
    </row>
    <row r="7" spans="1:18" ht="15.6">
      <c r="A7" s="530"/>
      <c r="B7" s="531"/>
      <c r="C7" s="531"/>
      <c r="D7" s="531"/>
      <c r="E7" s="532"/>
      <c r="F7" s="47"/>
      <c r="G7" s="46"/>
      <c r="H7" s="45"/>
      <c r="I7" s="49"/>
      <c r="J7" s="49"/>
      <c r="K7" s="43"/>
      <c r="L7" s="42" t="s">
        <v>50</v>
      </c>
      <c r="M7" s="463"/>
      <c r="N7" s="41" t="s">
        <v>51</v>
      </c>
      <c r="O7" s="41"/>
      <c r="P7" s="41"/>
      <c r="Q7" s="41"/>
      <c r="R7" s="48">
        <f>R2/12</f>
        <v>0</v>
      </c>
    </row>
    <row r="8" spans="1:18" ht="15.6">
      <c r="A8" s="533"/>
      <c r="B8" s="534"/>
      <c r="C8" s="534"/>
      <c r="D8" s="534"/>
      <c r="E8" s="535"/>
      <c r="F8" s="47"/>
      <c r="G8" s="46"/>
      <c r="H8" s="45"/>
      <c r="I8" s="43"/>
      <c r="J8" s="44"/>
      <c r="K8" s="43"/>
      <c r="L8" s="42" t="s">
        <v>52</v>
      </c>
      <c r="M8" s="464">
        <v>310</v>
      </c>
      <c r="N8" s="41" t="s">
        <v>53</v>
      </c>
      <c r="O8" s="41"/>
      <c r="P8" s="41"/>
      <c r="Q8" s="41"/>
      <c r="R8" s="40">
        <f>R3/12</f>
        <v>0</v>
      </c>
    </row>
    <row r="9" spans="1:18" ht="48">
      <c r="A9" s="37" t="s">
        <v>54</v>
      </c>
      <c r="B9" s="35" t="s">
        <v>55</v>
      </c>
      <c r="C9" s="39" t="s">
        <v>56</v>
      </c>
      <c r="D9" s="39" t="s">
        <v>57</v>
      </c>
      <c r="E9" s="39" t="s">
        <v>58</v>
      </c>
      <c r="F9" s="38" t="s">
        <v>59</v>
      </c>
      <c r="G9" s="37" t="s">
        <v>60</v>
      </c>
      <c r="H9" s="36" t="s">
        <v>61</v>
      </c>
      <c r="I9" s="35" t="s">
        <v>62</v>
      </c>
      <c r="J9" s="465" t="s">
        <v>63</v>
      </c>
      <c r="K9" s="35" t="s">
        <v>64</v>
      </c>
      <c r="L9" s="34" t="s">
        <v>65</v>
      </c>
      <c r="M9" s="34" t="s">
        <v>66</v>
      </c>
      <c r="N9" s="466" t="s">
        <v>67</v>
      </c>
      <c r="O9" s="467" t="s">
        <v>68</v>
      </c>
      <c r="P9" s="466" t="s">
        <v>69</v>
      </c>
      <c r="Q9" s="468" t="s">
        <v>70</v>
      </c>
      <c r="R9" s="468" t="s">
        <v>71</v>
      </c>
    </row>
    <row r="10" spans="1:18">
      <c r="A10" s="33"/>
      <c r="B10" s="31" t="s">
        <v>72</v>
      </c>
      <c r="C10" s="31"/>
      <c r="D10" s="31"/>
      <c r="E10" s="31"/>
      <c r="F10" s="31"/>
      <c r="G10" s="31"/>
      <c r="H10" s="31"/>
      <c r="I10" s="31"/>
      <c r="J10" s="31"/>
      <c r="K10" s="31"/>
      <c r="L10" s="32"/>
      <c r="M10" s="32"/>
      <c r="N10" s="30"/>
      <c r="O10" s="31"/>
      <c r="P10" s="30"/>
      <c r="Q10" s="30"/>
      <c r="R10" s="29"/>
    </row>
    <row r="11" spans="1:18" s="17" customFormat="1">
      <c r="A11" s="27">
        <v>1</v>
      </c>
      <c r="B11" s="447" t="s">
        <v>73</v>
      </c>
      <c r="C11" s="448" t="s">
        <v>74</v>
      </c>
      <c r="D11" s="448" t="s">
        <v>75</v>
      </c>
      <c r="E11" s="449" t="s">
        <v>76</v>
      </c>
      <c r="F11" s="447" t="s">
        <v>77</v>
      </c>
      <c r="G11" s="447" t="s">
        <v>76</v>
      </c>
      <c r="H11" s="448" t="s">
        <v>78</v>
      </c>
      <c r="I11" s="450">
        <v>45.13</v>
      </c>
      <c r="J11" s="26">
        <v>2</v>
      </c>
      <c r="K11" s="26">
        <v>1</v>
      </c>
      <c r="L11" s="451">
        <v>52.21</v>
      </c>
      <c r="M11" s="452"/>
      <c r="N11" s="453">
        <f t="shared" ref="N11:N13" si="0">I11*L11</f>
        <v>2356.2373000000002</v>
      </c>
      <c r="O11" s="453">
        <f t="shared" ref="O11:O13" si="1">IFERROR(N11/M11,0)</f>
        <v>0</v>
      </c>
      <c r="P11" s="454">
        <f t="shared" ref="P11:P13" si="2">IF(R11&gt;0,R11/L11,0)</f>
        <v>0</v>
      </c>
      <c r="Q11" s="454">
        <f t="shared" ref="Q11:Q13" si="3">R11/12</f>
        <v>0</v>
      </c>
      <c r="R11" s="453">
        <f t="shared" ref="R11:R13" si="4">ROUND(O11*SVS_UR_1_1,2)</f>
        <v>0</v>
      </c>
    </row>
    <row r="12" spans="1:18" s="17" customFormat="1">
      <c r="A12" s="27">
        <v>2</v>
      </c>
      <c r="B12" s="447" t="s">
        <v>73</v>
      </c>
      <c r="C12" s="448" t="s">
        <v>74</v>
      </c>
      <c r="D12" s="448" t="s">
        <v>79</v>
      </c>
      <c r="E12" s="449" t="s">
        <v>80</v>
      </c>
      <c r="F12" s="447" t="s">
        <v>77</v>
      </c>
      <c r="G12" s="447" t="s">
        <v>80</v>
      </c>
      <c r="H12" s="448" t="s">
        <v>81</v>
      </c>
      <c r="I12" s="450">
        <v>14.1</v>
      </c>
      <c r="J12" s="26">
        <v>2</v>
      </c>
      <c r="K12" s="26">
        <v>2.5</v>
      </c>
      <c r="L12" s="451">
        <v>126</v>
      </c>
      <c r="M12" s="452"/>
      <c r="N12" s="453">
        <f t="shared" si="0"/>
        <v>1776.6</v>
      </c>
      <c r="O12" s="453">
        <f t="shared" si="1"/>
        <v>0</v>
      </c>
      <c r="P12" s="454">
        <f t="shared" si="2"/>
        <v>0</v>
      </c>
      <c r="Q12" s="454">
        <f t="shared" si="3"/>
        <v>0</v>
      </c>
      <c r="R12" s="453">
        <f t="shared" si="4"/>
        <v>0</v>
      </c>
    </row>
    <row r="13" spans="1:18" s="17" customFormat="1">
      <c r="A13" s="27">
        <v>3</v>
      </c>
      <c r="B13" s="447" t="s">
        <v>73</v>
      </c>
      <c r="C13" s="448" t="s">
        <v>74</v>
      </c>
      <c r="D13" s="448" t="s">
        <v>82</v>
      </c>
      <c r="E13" s="449" t="s">
        <v>83</v>
      </c>
      <c r="F13" s="447" t="s">
        <v>77</v>
      </c>
      <c r="G13" s="447" t="s">
        <v>83</v>
      </c>
      <c r="H13" s="448" t="s">
        <v>84</v>
      </c>
      <c r="I13" s="450">
        <v>14.57</v>
      </c>
      <c r="J13" s="26">
        <v>2</v>
      </c>
      <c r="K13" s="26">
        <v>3</v>
      </c>
      <c r="L13" s="451">
        <v>151.19999999999999</v>
      </c>
      <c r="M13" s="452"/>
      <c r="N13" s="453">
        <f t="shared" si="0"/>
        <v>2202.9839999999999</v>
      </c>
      <c r="O13" s="453">
        <f t="shared" si="1"/>
        <v>0</v>
      </c>
      <c r="P13" s="454">
        <f t="shared" si="2"/>
        <v>0</v>
      </c>
      <c r="Q13" s="454">
        <f t="shared" si="3"/>
        <v>0</v>
      </c>
      <c r="R13" s="453">
        <f t="shared" si="4"/>
        <v>0</v>
      </c>
    </row>
    <row r="14" spans="1:18" s="17" customFormat="1">
      <c r="A14" s="27">
        <v>4</v>
      </c>
      <c r="B14" s="447" t="s">
        <v>73</v>
      </c>
      <c r="C14" s="448" t="s">
        <v>74</v>
      </c>
      <c r="D14" s="448" t="s">
        <v>85</v>
      </c>
      <c r="E14" s="449" t="s">
        <v>83</v>
      </c>
      <c r="F14" s="447" t="s">
        <v>77</v>
      </c>
      <c r="G14" s="447" t="s">
        <v>83</v>
      </c>
      <c r="H14" s="448" t="s">
        <v>84</v>
      </c>
      <c r="I14" s="450">
        <v>32.270000000000003</v>
      </c>
      <c r="J14" s="26">
        <v>2</v>
      </c>
      <c r="K14" s="26">
        <v>3</v>
      </c>
      <c r="L14" s="451">
        <v>151.19999999999999</v>
      </c>
      <c r="M14" s="452"/>
      <c r="N14" s="453">
        <f t="shared" ref="N14:N79" si="5">I14*L14</f>
        <v>4879.2240000000002</v>
      </c>
      <c r="O14" s="453">
        <f t="shared" ref="O14:O79" si="6">IFERROR(N14/M14,0)</f>
        <v>0</v>
      </c>
      <c r="P14" s="454">
        <f t="shared" ref="P14:P79" si="7">IF(R14&gt;0,R14/L14,0)</f>
        <v>0</v>
      </c>
      <c r="Q14" s="454">
        <f t="shared" ref="Q14:Q79" si="8">R14/12</f>
        <v>0</v>
      </c>
      <c r="R14" s="453">
        <f t="shared" ref="R14:R79" si="9">ROUND(O14*SVS_UR_1_1,2)</f>
        <v>0</v>
      </c>
    </row>
    <row r="15" spans="1:18" s="17" customFormat="1">
      <c r="A15" s="27">
        <v>5</v>
      </c>
      <c r="B15" s="447" t="s">
        <v>73</v>
      </c>
      <c r="C15" s="448" t="s">
        <v>74</v>
      </c>
      <c r="D15" s="448" t="s">
        <v>86</v>
      </c>
      <c r="E15" s="449" t="s">
        <v>83</v>
      </c>
      <c r="F15" s="447" t="s">
        <v>77</v>
      </c>
      <c r="G15" s="447" t="s">
        <v>83</v>
      </c>
      <c r="H15" s="448" t="s">
        <v>84</v>
      </c>
      <c r="I15" s="450">
        <v>35.08</v>
      </c>
      <c r="J15" s="26">
        <v>2</v>
      </c>
      <c r="K15" s="26">
        <v>3</v>
      </c>
      <c r="L15" s="451">
        <v>151.19999999999999</v>
      </c>
      <c r="M15" s="452"/>
      <c r="N15" s="453">
        <f t="shared" si="5"/>
        <v>5304.0959999999995</v>
      </c>
      <c r="O15" s="453">
        <f t="shared" si="6"/>
        <v>0</v>
      </c>
      <c r="P15" s="454">
        <f t="shared" si="7"/>
        <v>0</v>
      </c>
      <c r="Q15" s="454">
        <f t="shared" si="8"/>
        <v>0</v>
      </c>
      <c r="R15" s="453">
        <f t="shared" si="9"/>
        <v>0</v>
      </c>
    </row>
    <row r="16" spans="1:18" s="17" customFormat="1">
      <c r="A16" s="27">
        <v>6</v>
      </c>
      <c r="B16" s="447" t="s">
        <v>73</v>
      </c>
      <c r="C16" s="448" t="s">
        <v>74</v>
      </c>
      <c r="D16" s="448" t="s">
        <v>87</v>
      </c>
      <c r="E16" s="449" t="s">
        <v>88</v>
      </c>
      <c r="F16" s="447" t="s">
        <v>77</v>
      </c>
      <c r="G16" s="447" t="s">
        <v>89</v>
      </c>
      <c r="H16" s="448" t="s">
        <v>90</v>
      </c>
      <c r="I16" s="450">
        <v>3.52</v>
      </c>
      <c r="J16" s="26">
        <v>3</v>
      </c>
      <c r="K16" s="26">
        <v>5</v>
      </c>
      <c r="L16" s="451">
        <v>252</v>
      </c>
      <c r="M16" s="452"/>
      <c r="N16" s="453">
        <f t="shared" si="5"/>
        <v>887.04</v>
      </c>
      <c r="O16" s="453">
        <f t="shared" si="6"/>
        <v>0</v>
      </c>
      <c r="P16" s="454">
        <f t="shared" si="7"/>
        <v>0</v>
      </c>
      <c r="Q16" s="454">
        <f t="shared" si="8"/>
        <v>0</v>
      </c>
      <c r="R16" s="453">
        <f t="shared" si="9"/>
        <v>0</v>
      </c>
    </row>
    <row r="17" spans="1:18" s="17" customFormat="1">
      <c r="A17" s="27">
        <v>7</v>
      </c>
      <c r="B17" s="447" t="s">
        <v>73</v>
      </c>
      <c r="C17" s="448" t="s">
        <v>74</v>
      </c>
      <c r="D17" s="448" t="s">
        <v>91</v>
      </c>
      <c r="E17" s="449" t="s">
        <v>92</v>
      </c>
      <c r="F17" s="447" t="s">
        <v>93</v>
      </c>
      <c r="G17" s="447" t="s">
        <v>92</v>
      </c>
      <c r="H17" s="448" t="s">
        <v>94</v>
      </c>
      <c r="I17" s="450">
        <v>19.02</v>
      </c>
      <c r="J17" s="26">
        <v>3</v>
      </c>
      <c r="K17" s="26">
        <v>5</v>
      </c>
      <c r="L17" s="451">
        <v>252</v>
      </c>
      <c r="M17" s="452"/>
      <c r="N17" s="453">
        <f t="shared" si="5"/>
        <v>4793.04</v>
      </c>
      <c r="O17" s="453">
        <f t="shared" si="6"/>
        <v>0</v>
      </c>
      <c r="P17" s="454">
        <f t="shared" si="7"/>
        <v>0</v>
      </c>
      <c r="Q17" s="454">
        <f t="shared" si="8"/>
        <v>0</v>
      </c>
      <c r="R17" s="453">
        <f t="shared" si="9"/>
        <v>0</v>
      </c>
    </row>
    <row r="18" spans="1:18" s="17" customFormat="1">
      <c r="A18" s="27">
        <v>8</v>
      </c>
      <c r="B18" s="447" t="s">
        <v>73</v>
      </c>
      <c r="C18" s="448" t="s">
        <v>74</v>
      </c>
      <c r="D18" s="448" t="s">
        <v>95</v>
      </c>
      <c r="E18" s="449" t="s">
        <v>92</v>
      </c>
      <c r="F18" s="447" t="s">
        <v>93</v>
      </c>
      <c r="G18" s="447" t="s">
        <v>92</v>
      </c>
      <c r="H18" s="448" t="s">
        <v>94</v>
      </c>
      <c r="I18" s="450">
        <v>14.27</v>
      </c>
      <c r="J18" s="26">
        <v>3</v>
      </c>
      <c r="K18" s="26">
        <v>5</v>
      </c>
      <c r="L18" s="451">
        <v>252</v>
      </c>
      <c r="M18" s="452"/>
      <c r="N18" s="453">
        <f t="shared" si="5"/>
        <v>3596.04</v>
      </c>
      <c r="O18" s="453">
        <f t="shared" si="6"/>
        <v>0</v>
      </c>
      <c r="P18" s="454">
        <f t="shared" si="7"/>
        <v>0</v>
      </c>
      <c r="Q18" s="454">
        <f t="shared" si="8"/>
        <v>0</v>
      </c>
      <c r="R18" s="453">
        <f t="shared" si="9"/>
        <v>0</v>
      </c>
    </row>
    <row r="19" spans="1:18" s="17" customFormat="1">
      <c r="A19" s="27">
        <v>9</v>
      </c>
      <c r="B19" s="447" t="s">
        <v>73</v>
      </c>
      <c r="C19" s="448" t="s">
        <v>74</v>
      </c>
      <c r="D19" s="448" t="s">
        <v>96</v>
      </c>
      <c r="E19" s="449" t="s">
        <v>83</v>
      </c>
      <c r="F19" s="447" t="s">
        <v>77</v>
      </c>
      <c r="G19" s="447" t="s">
        <v>83</v>
      </c>
      <c r="H19" s="448" t="s">
        <v>84</v>
      </c>
      <c r="I19" s="450">
        <v>63.71</v>
      </c>
      <c r="J19" s="26">
        <v>2</v>
      </c>
      <c r="K19" s="26">
        <v>3</v>
      </c>
      <c r="L19" s="451">
        <v>151.19999999999999</v>
      </c>
      <c r="M19" s="452"/>
      <c r="N19" s="453">
        <f t="shared" si="5"/>
        <v>9632.9519999999993</v>
      </c>
      <c r="O19" s="453">
        <f t="shared" si="6"/>
        <v>0</v>
      </c>
      <c r="P19" s="454">
        <f t="shared" si="7"/>
        <v>0</v>
      </c>
      <c r="Q19" s="454">
        <f t="shared" si="8"/>
        <v>0</v>
      </c>
      <c r="R19" s="453">
        <f t="shared" si="9"/>
        <v>0</v>
      </c>
    </row>
    <row r="20" spans="1:18" s="17" customFormat="1">
      <c r="A20" s="27">
        <v>10</v>
      </c>
      <c r="B20" s="447" t="s">
        <v>73</v>
      </c>
      <c r="C20" s="448" t="s">
        <v>74</v>
      </c>
      <c r="D20" s="448" t="s">
        <v>97</v>
      </c>
      <c r="E20" s="449" t="s">
        <v>98</v>
      </c>
      <c r="F20" s="447" t="s">
        <v>77</v>
      </c>
      <c r="G20" s="447" t="s">
        <v>98</v>
      </c>
      <c r="H20" s="448" t="s">
        <v>99</v>
      </c>
      <c r="I20" s="450">
        <v>22.17</v>
      </c>
      <c r="J20" s="26">
        <v>2</v>
      </c>
      <c r="K20" s="26">
        <v>2.5</v>
      </c>
      <c r="L20" s="451">
        <v>126</v>
      </c>
      <c r="M20" s="452"/>
      <c r="N20" s="453">
        <f t="shared" si="5"/>
        <v>2793.42</v>
      </c>
      <c r="O20" s="453">
        <f t="shared" si="6"/>
        <v>0</v>
      </c>
      <c r="P20" s="454">
        <f t="shared" si="7"/>
        <v>0</v>
      </c>
      <c r="Q20" s="454">
        <f t="shared" si="8"/>
        <v>0</v>
      </c>
      <c r="R20" s="453">
        <f t="shared" si="9"/>
        <v>0</v>
      </c>
    </row>
    <row r="21" spans="1:18" s="17" customFormat="1">
      <c r="A21" s="27">
        <v>11</v>
      </c>
      <c r="B21" s="447" t="s">
        <v>73</v>
      </c>
      <c r="C21" s="448" t="s">
        <v>74</v>
      </c>
      <c r="D21" s="448" t="s">
        <v>100</v>
      </c>
      <c r="E21" s="449" t="s">
        <v>98</v>
      </c>
      <c r="F21" s="447" t="s">
        <v>77</v>
      </c>
      <c r="G21" s="447" t="s">
        <v>98</v>
      </c>
      <c r="H21" s="448" t="s">
        <v>99</v>
      </c>
      <c r="I21" s="450">
        <v>46.07</v>
      </c>
      <c r="J21" s="26">
        <v>2</v>
      </c>
      <c r="K21" s="26">
        <v>2.5</v>
      </c>
      <c r="L21" s="451">
        <v>126</v>
      </c>
      <c r="M21" s="452"/>
      <c r="N21" s="453">
        <f t="shared" si="5"/>
        <v>5804.82</v>
      </c>
      <c r="O21" s="453">
        <f t="shared" si="6"/>
        <v>0</v>
      </c>
      <c r="P21" s="454">
        <f t="shared" si="7"/>
        <v>0</v>
      </c>
      <c r="Q21" s="454">
        <f t="shared" si="8"/>
        <v>0</v>
      </c>
      <c r="R21" s="453">
        <f t="shared" si="9"/>
        <v>0</v>
      </c>
    </row>
    <row r="22" spans="1:18" s="17" customFormat="1">
      <c r="A22" s="27">
        <v>12</v>
      </c>
      <c r="B22" s="447" t="s">
        <v>73</v>
      </c>
      <c r="C22" s="448" t="s">
        <v>101</v>
      </c>
      <c r="D22" s="448" t="s">
        <v>102</v>
      </c>
      <c r="E22" s="449" t="s">
        <v>76</v>
      </c>
      <c r="F22" s="447" t="s">
        <v>93</v>
      </c>
      <c r="G22" s="447" t="s">
        <v>76</v>
      </c>
      <c r="H22" s="448" t="s">
        <v>78</v>
      </c>
      <c r="I22" s="450">
        <v>41.37</v>
      </c>
      <c r="J22" s="26">
        <v>2</v>
      </c>
      <c r="K22" s="26">
        <v>1</v>
      </c>
      <c r="L22" s="451">
        <v>52.21</v>
      </c>
      <c r="M22" s="452"/>
      <c r="N22" s="453">
        <f t="shared" si="5"/>
        <v>2159.9276999999997</v>
      </c>
      <c r="O22" s="453">
        <f t="shared" si="6"/>
        <v>0</v>
      </c>
      <c r="P22" s="454">
        <f t="shared" si="7"/>
        <v>0</v>
      </c>
      <c r="Q22" s="454">
        <f t="shared" si="8"/>
        <v>0</v>
      </c>
      <c r="R22" s="453">
        <f t="shared" si="9"/>
        <v>0</v>
      </c>
    </row>
    <row r="23" spans="1:18" s="17" customFormat="1">
      <c r="A23" s="27">
        <v>13</v>
      </c>
      <c r="B23" s="447" t="s">
        <v>73</v>
      </c>
      <c r="C23" s="448" t="s">
        <v>101</v>
      </c>
      <c r="D23" s="448" t="s">
        <v>103</v>
      </c>
      <c r="E23" s="449" t="s">
        <v>76</v>
      </c>
      <c r="F23" s="447" t="s">
        <v>77</v>
      </c>
      <c r="G23" s="447" t="s">
        <v>76</v>
      </c>
      <c r="H23" s="448" t="s">
        <v>78</v>
      </c>
      <c r="I23" s="450">
        <v>63.15</v>
      </c>
      <c r="J23" s="26">
        <v>2</v>
      </c>
      <c r="K23" s="26">
        <v>1</v>
      </c>
      <c r="L23" s="451">
        <v>52.21</v>
      </c>
      <c r="M23" s="452"/>
      <c r="N23" s="453">
        <f t="shared" si="5"/>
        <v>3297.0614999999998</v>
      </c>
      <c r="O23" s="453">
        <f t="shared" si="6"/>
        <v>0</v>
      </c>
      <c r="P23" s="454">
        <f t="shared" si="7"/>
        <v>0</v>
      </c>
      <c r="Q23" s="454">
        <f t="shared" si="8"/>
        <v>0</v>
      </c>
      <c r="R23" s="453">
        <f t="shared" si="9"/>
        <v>0</v>
      </c>
    </row>
    <row r="24" spans="1:18" s="17" customFormat="1">
      <c r="A24" s="27">
        <v>14</v>
      </c>
      <c r="B24" s="447" t="s">
        <v>73</v>
      </c>
      <c r="C24" s="448" t="s">
        <v>101</v>
      </c>
      <c r="D24" s="448" t="s">
        <v>104</v>
      </c>
      <c r="E24" s="449" t="s">
        <v>76</v>
      </c>
      <c r="F24" s="447" t="s">
        <v>77</v>
      </c>
      <c r="G24" s="447" t="s">
        <v>76</v>
      </c>
      <c r="H24" s="448" t="s">
        <v>78</v>
      </c>
      <c r="I24" s="450">
        <v>66.36</v>
      </c>
      <c r="J24" s="26">
        <v>2</v>
      </c>
      <c r="K24" s="26">
        <v>1</v>
      </c>
      <c r="L24" s="451">
        <v>52.21</v>
      </c>
      <c r="M24" s="452"/>
      <c r="N24" s="453">
        <f t="shared" si="5"/>
        <v>3464.6556</v>
      </c>
      <c r="O24" s="453">
        <f t="shared" si="6"/>
        <v>0</v>
      </c>
      <c r="P24" s="454">
        <f t="shared" si="7"/>
        <v>0</v>
      </c>
      <c r="Q24" s="454">
        <f t="shared" si="8"/>
        <v>0</v>
      </c>
      <c r="R24" s="453">
        <f t="shared" si="9"/>
        <v>0</v>
      </c>
    </row>
    <row r="25" spans="1:18" s="17" customFormat="1">
      <c r="A25" s="27">
        <v>15</v>
      </c>
      <c r="B25" s="447" t="s">
        <v>73</v>
      </c>
      <c r="C25" s="448" t="s">
        <v>101</v>
      </c>
      <c r="D25" s="448" t="s">
        <v>105</v>
      </c>
      <c r="E25" s="449" t="s">
        <v>88</v>
      </c>
      <c r="F25" s="447" t="s">
        <v>106</v>
      </c>
      <c r="G25" s="447" t="s">
        <v>89</v>
      </c>
      <c r="H25" s="448" t="s">
        <v>90</v>
      </c>
      <c r="I25" s="450">
        <v>12.32</v>
      </c>
      <c r="J25" s="26">
        <v>3</v>
      </c>
      <c r="K25" s="26">
        <v>5</v>
      </c>
      <c r="L25" s="451">
        <v>252</v>
      </c>
      <c r="M25" s="452"/>
      <c r="N25" s="453">
        <f>I25*L25</f>
        <v>3104.64</v>
      </c>
      <c r="O25" s="453">
        <f t="shared" si="6"/>
        <v>0</v>
      </c>
      <c r="P25" s="454">
        <f t="shared" si="7"/>
        <v>0</v>
      </c>
      <c r="Q25" s="454">
        <f t="shared" si="8"/>
        <v>0</v>
      </c>
      <c r="R25" s="453">
        <f t="shared" si="9"/>
        <v>0</v>
      </c>
    </row>
    <row r="26" spans="1:18" s="17" customFormat="1">
      <c r="A26" s="27">
        <v>16</v>
      </c>
      <c r="B26" s="447" t="s">
        <v>73</v>
      </c>
      <c r="C26" s="448" t="s">
        <v>101</v>
      </c>
      <c r="D26" s="448" t="s">
        <v>105</v>
      </c>
      <c r="E26" s="449" t="s">
        <v>107</v>
      </c>
      <c r="F26" s="447" t="s">
        <v>106</v>
      </c>
      <c r="G26" s="447" t="s">
        <v>89</v>
      </c>
      <c r="H26" s="448" t="s">
        <v>90</v>
      </c>
      <c r="I26" s="450">
        <v>32.729999999999997</v>
      </c>
      <c r="J26" s="26">
        <v>2</v>
      </c>
      <c r="K26" s="26">
        <v>5</v>
      </c>
      <c r="L26" s="451">
        <v>252</v>
      </c>
      <c r="M26" s="452"/>
      <c r="N26" s="453">
        <f t="shared" si="5"/>
        <v>8247.9599999999991</v>
      </c>
      <c r="O26" s="453">
        <f t="shared" si="6"/>
        <v>0</v>
      </c>
      <c r="P26" s="454">
        <f t="shared" si="7"/>
        <v>0</v>
      </c>
      <c r="Q26" s="454">
        <f t="shared" si="8"/>
        <v>0</v>
      </c>
      <c r="R26" s="453">
        <f t="shared" si="9"/>
        <v>0</v>
      </c>
    </row>
    <row r="27" spans="1:18" s="17" customFormat="1">
      <c r="A27" s="27">
        <v>17</v>
      </c>
      <c r="B27" s="447" t="s">
        <v>73</v>
      </c>
      <c r="C27" s="448" t="s">
        <v>101</v>
      </c>
      <c r="D27" s="448" t="s">
        <v>108</v>
      </c>
      <c r="E27" s="449" t="s">
        <v>98</v>
      </c>
      <c r="F27" s="447" t="s">
        <v>77</v>
      </c>
      <c r="G27" s="447" t="s">
        <v>98</v>
      </c>
      <c r="H27" s="448" t="s">
        <v>99</v>
      </c>
      <c r="I27" s="450">
        <v>22.73</v>
      </c>
      <c r="J27" s="26">
        <v>2</v>
      </c>
      <c r="K27" s="26">
        <v>2.5</v>
      </c>
      <c r="L27" s="451">
        <v>126</v>
      </c>
      <c r="M27" s="452"/>
      <c r="N27" s="453">
        <f t="shared" si="5"/>
        <v>2863.98</v>
      </c>
      <c r="O27" s="453">
        <f t="shared" si="6"/>
        <v>0</v>
      </c>
      <c r="P27" s="454">
        <f t="shared" si="7"/>
        <v>0</v>
      </c>
      <c r="Q27" s="454">
        <f t="shared" si="8"/>
        <v>0</v>
      </c>
      <c r="R27" s="453">
        <f t="shared" si="9"/>
        <v>0</v>
      </c>
    </row>
    <row r="28" spans="1:18" s="17" customFormat="1">
      <c r="A28" s="27">
        <v>18</v>
      </c>
      <c r="B28" s="447" t="s">
        <v>73</v>
      </c>
      <c r="C28" s="448" t="s">
        <v>101</v>
      </c>
      <c r="D28" s="448" t="s">
        <v>109</v>
      </c>
      <c r="E28" s="449" t="s">
        <v>98</v>
      </c>
      <c r="F28" s="447" t="s">
        <v>77</v>
      </c>
      <c r="G28" s="447" t="s">
        <v>98</v>
      </c>
      <c r="H28" s="448" t="s">
        <v>99</v>
      </c>
      <c r="I28" s="450">
        <v>22.73</v>
      </c>
      <c r="J28" s="26">
        <v>2</v>
      </c>
      <c r="K28" s="26">
        <v>2.5</v>
      </c>
      <c r="L28" s="451">
        <v>126</v>
      </c>
      <c r="M28" s="452"/>
      <c r="N28" s="453">
        <f t="shared" si="5"/>
        <v>2863.98</v>
      </c>
      <c r="O28" s="453">
        <f t="shared" si="6"/>
        <v>0</v>
      </c>
      <c r="P28" s="454">
        <f t="shared" si="7"/>
        <v>0</v>
      </c>
      <c r="Q28" s="454">
        <f t="shared" si="8"/>
        <v>0</v>
      </c>
      <c r="R28" s="453">
        <f t="shared" si="9"/>
        <v>0</v>
      </c>
    </row>
    <row r="29" spans="1:18" s="17" customFormat="1">
      <c r="A29" s="27">
        <v>19</v>
      </c>
      <c r="B29" s="447" t="s">
        <v>73</v>
      </c>
      <c r="C29" s="448" t="s">
        <v>101</v>
      </c>
      <c r="D29" s="448" t="s">
        <v>110</v>
      </c>
      <c r="E29" s="449" t="s">
        <v>76</v>
      </c>
      <c r="F29" s="447" t="s">
        <v>77</v>
      </c>
      <c r="G29" s="447" t="s">
        <v>76</v>
      </c>
      <c r="H29" s="448" t="s">
        <v>78</v>
      </c>
      <c r="I29" s="450">
        <v>83.22</v>
      </c>
      <c r="J29" s="26">
        <v>2</v>
      </c>
      <c r="K29" s="26">
        <v>1</v>
      </c>
      <c r="L29" s="451">
        <v>52.21</v>
      </c>
      <c r="M29" s="452"/>
      <c r="N29" s="453">
        <f t="shared" si="5"/>
        <v>4344.9161999999997</v>
      </c>
      <c r="O29" s="453">
        <f t="shared" si="6"/>
        <v>0</v>
      </c>
      <c r="P29" s="454">
        <f t="shared" si="7"/>
        <v>0</v>
      </c>
      <c r="Q29" s="454">
        <f t="shared" si="8"/>
        <v>0</v>
      </c>
      <c r="R29" s="453">
        <f t="shared" si="9"/>
        <v>0</v>
      </c>
    </row>
    <row r="30" spans="1:18" s="17" customFormat="1">
      <c r="A30" s="27">
        <v>20</v>
      </c>
      <c r="B30" s="447" t="s">
        <v>73</v>
      </c>
      <c r="C30" s="448" t="s">
        <v>101</v>
      </c>
      <c r="D30" s="448" t="s">
        <v>111</v>
      </c>
      <c r="E30" s="449" t="s">
        <v>76</v>
      </c>
      <c r="F30" s="447" t="s">
        <v>77</v>
      </c>
      <c r="G30" s="447" t="s">
        <v>76</v>
      </c>
      <c r="H30" s="448" t="s">
        <v>78</v>
      </c>
      <c r="I30" s="450">
        <v>14.18</v>
      </c>
      <c r="J30" s="26">
        <v>2</v>
      </c>
      <c r="K30" s="26">
        <v>1</v>
      </c>
      <c r="L30" s="451">
        <v>52.21</v>
      </c>
      <c r="M30" s="452"/>
      <c r="N30" s="453">
        <f t="shared" si="5"/>
        <v>740.33780000000002</v>
      </c>
      <c r="O30" s="453">
        <f t="shared" si="6"/>
        <v>0</v>
      </c>
      <c r="P30" s="454">
        <f t="shared" si="7"/>
        <v>0</v>
      </c>
      <c r="Q30" s="454">
        <f t="shared" si="8"/>
        <v>0</v>
      </c>
      <c r="R30" s="453">
        <f t="shared" si="9"/>
        <v>0</v>
      </c>
    </row>
    <row r="31" spans="1:18" s="17" customFormat="1">
      <c r="A31" s="27">
        <v>21</v>
      </c>
      <c r="B31" s="447" t="s">
        <v>73</v>
      </c>
      <c r="C31" s="448" t="s">
        <v>101</v>
      </c>
      <c r="D31" s="448" t="s">
        <v>112</v>
      </c>
      <c r="E31" s="449" t="s">
        <v>98</v>
      </c>
      <c r="F31" s="447" t="s">
        <v>77</v>
      </c>
      <c r="G31" s="447" t="s">
        <v>98</v>
      </c>
      <c r="H31" s="448" t="s">
        <v>99</v>
      </c>
      <c r="I31" s="450">
        <v>22.73</v>
      </c>
      <c r="J31" s="26">
        <v>2</v>
      </c>
      <c r="K31" s="26">
        <v>2.5</v>
      </c>
      <c r="L31" s="451">
        <v>126</v>
      </c>
      <c r="M31" s="452"/>
      <c r="N31" s="453">
        <f t="shared" si="5"/>
        <v>2863.98</v>
      </c>
      <c r="O31" s="453">
        <f t="shared" si="6"/>
        <v>0</v>
      </c>
      <c r="P31" s="454">
        <f t="shared" si="7"/>
        <v>0</v>
      </c>
      <c r="Q31" s="454">
        <f t="shared" si="8"/>
        <v>0</v>
      </c>
      <c r="R31" s="453">
        <f t="shared" si="9"/>
        <v>0</v>
      </c>
    </row>
    <row r="32" spans="1:18" s="17" customFormat="1">
      <c r="A32" s="27">
        <v>22</v>
      </c>
      <c r="B32" s="447" t="s">
        <v>73</v>
      </c>
      <c r="C32" s="448" t="s">
        <v>101</v>
      </c>
      <c r="D32" s="448" t="s">
        <v>113</v>
      </c>
      <c r="E32" s="449" t="s">
        <v>98</v>
      </c>
      <c r="F32" s="447" t="s">
        <v>77</v>
      </c>
      <c r="G32" s="447" t="s">
        <v>98</v>
      </c>
      <c r="H32" s="448" t="s">
        <v>99</v>
      </c>
      <c r="I32" s="450">
        <v>22.73</v>
      </c>
      <c r="J32" s="26">
        <v>2</v>
      </c>
      <c r="K32" s="26">
        <v>2.5</v>
      </c>
      <c r="L32" s="451">
        <v>126</v>
      </c>
      <c r="M32" s="452"/>
      <c r="N32" s="453">
        <f t="shared" si="5"/>
        <v>2863.98</v>
      </c>
      <c r="O32" s="453">
        <f t="shared" si="6"/>
        <v>0</v>
      </c>
      <c r="P32" s="454">
        <f t="shared" si="7"/>
        <v>0</v>
      </c>
      <c r="Q32" s="454">
        <f t="shared" si="8"/>
        <v>0</v>
      </c>
      <c r="R32" s="453">
        <f t="shared" si="9"/>
        <v>0</v>
      </c>
    </row>
    <row r="33" spans="1:18" s="17" customFormat="1">
      <c r="A33" s="27">
        <v>23</v>
      </c>
      <c r="B33" s="447" t="s">
        <v>73</v>
      </c>
      <c r="C33" s="448" t="s">
        <v>101</v>
      </c>
      <c r="D33" s="448" t="s">
        <v>114</v>
      </c>
      <c r="E33" s="449" t="s">
        <v>98</v>
      </c>
      <c r="F33" s="447" t="s">
        <v>77</v>
      </c>
      <c r="G33" s="447" t="s">
        <v>98</v>
      </c>
      <c r="H33" s="448" t="s">
        <v>99</v>
      </c>
      <c r="I33" s="450">
        <v>22.73</v>
      </c>
      <c r="J33" s="26">
        <v>2</v>
      </c>
      <c r="K33" s="26">
        <v>2.5</v>
      </c>
      <c r="L33" s="451">
        <v>126</v>
      </c>
      <c r="M33" s="452"/>
      <c r="N33" s="453">
        <f t="shared" si="5"/>
        <v>2863.98</v>
      </c>
      <c r="O33" s="453">
        <f t="shared" si="6"/>
        <v>0</v>
      </c>
      <c r="P33" s="454">
        <f t="shared" si="7"/>
        <v>0</v>
      </c>
      <c r="Q33" s="454">
        <f t="shared" si="8"/>
        <v>0</v>
      </c>
      <c r="R33" s="453">
        <f t="shared" si="9"/>
        <v>0</v>
      </c>
    </row>
    <row r="34" spans="1:18" s="17" customFormat="1">
      <c r="A34" s="27">
        <v>24</v>
      </c>
      <c r="B34" s="447" t="s">
        <v>73</v>
      </c>
      <c r="C34" s="448" t="s">
        <v>101</v>
      </c>
      <c r="D34" s="448" t="s">
        <v>115</v>
      </c>
      <c r="E34" s="449" t="s">
        <v>98</v>
      </c>
      <c r="F34" s="447" t="s">
        <v>77</v>
      </c>
      <c r="G34" s="447" t="s">
        <v>98</v>
      </c>
      <c r="H34" s="448" t="s">
        <v>99</v>
      </c>
      <c r="I34" s="450">
        <v>22.73</v>
      </c>
      <c r="J34" s="26">
        <v>2</v>
      </c>
      <c r="K34" s="26">
        <v>2.5</v>
      </c>
      <c r="L34" s="451">
        <v>126</v>
      </c>
      <c r="M34" s="452"/>
      <c r="N34" s="453">
        <f t="shared" si="5"/>
        <v>2863.98</v>
      </c>
      <c r="O34" s="453">
        <f t="shared" si="6"/>
        <v>0</v>
      </c>
      <c r="P34" s="454">
        <f t="shared" si="7"/>
        <v>0</v>
      </c>
      <c r="Q34" s="454">
        <f t="shared" si="8"/>
        <v>0</v>
      </c>
      <c r="R34" s="453">
        <f t="shared" si="9"/>
        <v>0</v>
      </c>
    </row>
    <row r="35" spans="1:18" s="17" customFormat="1">
      <c r="A35" s="27">
        <v>25</v>
      </c>
      <c r="B35" s="447" t="s">
        <v>73</v>
      </c>
      <c r="C35" s="448" t="s">
        <v>101</v>
      </c>
      <c r="D35" s="448" t="s">
        <v>116</v>
      </c>
      <c r="E35" s="449" t="s">
        <v>83</v>
      </c>
      <c r="F35" s="447" t="s">
        <v>77</v>
      </c>
      <c r="G35" s="447" t="s">
        <v>83</v>
      </c>
      <c r="H35" s="448" t="s">
        <v>84</v>
      </c>
      <c r="I35" s="450">
        <v>45.33</v>
      </c>
      <c r="J35" s="26">
        <v>2</v>
      </c>
      <c r="K35" s="26">
        <v>3</v>
      </c>
      <c r="L35" s="451">
        <v>151.19999999999999</v>
      </c>
      <c r="M35" s="452"/>
      <c r="N35" s="453">
        <f t="shared" si="5"/>
        <v>6853.8959999999988</v>
      </c>
      <c r="O35" s="453">
        <f t="shared" si="6"/>
        <v>0</v>
      </c>
      <c r="P35" s="454">
        <f t="shared" si="7"/>
        <v>0</v>
      </c>
      <c r="Q35" s="454">
        <f t="shared" si="8"/>
        <v>0</v>
      </c>
      <c r="R35" s="453">
        <f t="shared" si="9"/>
        <v>0</v>
      </c>
    </row>
    <row r="36" spans="1:18" s="17" customFormat="1">
      <c r="A36" s="27">
        <v>26</v>
      </c>
      <c r="B36" s="447" t="s">
        <v>73</v>
      </c>
      <c r="C36" s="448" t="s">
        <v>101</v>
      </c>
      <c r="D36" s="448" t="s">
        <v>117</v>
      </c>
      <c r="E36" s="449" t="s">
        <v>98</v>
      </c>
      <c r="F36" s="447" t="s">
        <v>77</v>
      </c>
      <c r="G36" s="447" t="s">
        <v>98</v>
      </c>
      <c r="H36" s="448" t="s">
        <v>99</v>
      </c>
      <c r="I36" s="450">
        <v>22.86</v>
      </c>
      <c r="J36" s="26">
        <v>2</v>
      </c>
      <c r="K36" s="26">
        <v>2.5</v>
      </c>
      <c r="L36" s="451">
        <v>126</v>
      </c>
      <c r="M36" s="452"/>
      <c r="N36" s="453">
        <f t="shared" si="5"/>
        <v>2880.36</v>
      </c>
      <c r="O36" s="453">
        <f t="shared" si="6"/>
        <v>0</v>
      </c>
      <c r="P36" s="454">
        <f t="shared" si="7"/>
        <v>0</v>
      </c>
      <c r="Q36" s="454">
        <f t="shared" si="8"/>
        <v>0</v>
      </c>
      <c r="R36" s="453">
        <f t="shared" si="9"/>
        <v>0</v>
      </c>
    </row>
    <row r="37" spans="1:18" s="17" customFormat="1">
      <c r="A37" s="27">
        <v>27</v>
      </c>
      <c r="B37" s="447" t="s">
        <v>73</v>
      </c>
      <c r="C37" s="448" t="s">
        <v>101</v>
      </c>
      <c r="D37" s="448" t="s">
        <v>118</v>
      </c>
      <c r="E37" s="449" t="s">
        <v>98</v>
      </c>
      <c r="F37" s="447" t="s">
        <v>77</v>
      </c>
      <c r="G37" s="447" t="s">
        <v>98</v>
      </c>
      <c r="H37" s="448" t="s">
        <v>99</v>
      </c>
      <c r="I37" s="450">
        <v>22.73</v>
      </c>
      <c r="J37" s="26">
        <v>2</v>
      </c>
      <c r="K37" s="26">
        <v>2.5</v>
      </c>
      <c r="L37" s="451">
        <v>126</v>
      </c>
      <c r="M37" s="452"/>
      <c r="N37" s="453">
        <f t="shared" si="5"/>
        <v>2863.98</v>
      </c>
      <c r="O37" s="453">
        <f t="shared" si="6"/>
        <v>0</v>
      </c>
      <c r="P37" s="454">
        <f t="shared" si="7"/>
        <v>0</v>
      </c>
      <c r="Q37" s="454">
        <f t="shared" si="8"/>
        <v>0</v>
      </c>
      <c r="R37" s="453">
        <f t="shared" si="9"/>
        <v>0</v>
      </c>
    </row>
    <row r="38" spans="1:18" s="17" customFormat="1">
      <c r="A38" s="27">
        <v>28</v>
      </c>
      <c r="B38" s="447" t="s">
        <v>73</v>
      </c>
      <c r="C38" s="448" t="s">
        <v>101</v>
      </c>
      <c r="D38" s="448" t="s">
        <v>119</v>
      </c>
      <c r="E38" s="449" t="s">
        <v>98</v>
      </c>
      <c r="F38" s="447" t="s">
        <v>77</v>
      </c>
      <c r="G38" s="447" t="s">
        <v>98</v>
      </c>
      <c r="H38" s="448" t="s">
        <v>99</v>
      </c>
      <c r="I38" s="450">
        <v>22.73</v>
      </c>
      <c r="J38" s="26">
        <v>2</v>
      </c>
      <c r="K38" s="26">
        <v>2.5</v>
      </c>
      <c r="L38" s="451">
        <v>126</v>
      </c>
      <c r="M38" s="452"/>
      <c r="N38" s="453">
        <f t="shared" si="5"/>
        <v>2863.98</v>
      </c>
      <c r="O38" s="453">
        <f t="shared" si="6"/>
        <v>0</v>
      </c>
      <c r="P38" s="454">
        <f t="shared" si="7"/>
        <v>0</v>
      </c>
      <c r="Q38" s="454">
        <f t="shared" si="8"/>
        <v>0</v>
      </c>
      <c r="R38" s="453">
        <f t="shared" si="9"/>
        <v>0</v>
      </c>
    </row>
    <row r="39" spans="1:18" s="17" customFormat="1">
      <c r="A39" s="27">
        <v>29</v>
      </c>
      <c r="B39" s="447" t="s">
        <v>73</v>
      </c>
      <c r="C39" s="448" t="s">
        <v>101</v>
      </c>
      <c r="D39" s="448" t="s">
        <v>120</v>
      </c>
      <c r="E39" s="449" t="s">
        <v>98</v>
      </c>
      <c r="F39" s="447" t="s">
        <v>77</v>
      </c>
      <c r="G39" s="447" t="s">
        <v>98</v>
      </c>
      <c r="H39" s="448" t="s">
        <v>99</v>
      </c>
      <c r="I39" s="450">
        <v>29.57</v>
      </c>
      <c r="J39" s="26">
        <v>2</v>
      </c>
      <c r="K39" s="26">
        <v>2.5</v>
      </c>
      <c r="L39" s="451">
        <v>126</v>
      </c>
      <c r="M39" s="452"/>
      <c r="N39" s="453">
        <f t="shared" si="5"/>
        <v>3725.82</v>
      </c>
      <c r="O39" s="453">
        <f t="shared" si="6"/>
        <v>0</v>
      </c>
      <c r="P39" s="454">
        <f t="shared" si="7"/>
        <v>0</v>
      </c>
      <c r="Q39" s="454">
        <f t="shared" si="8"/>
        <v>0</v>
      </c>
      <c r="R39" s="453">
        <f t="shared" si="9"/>
        <v>0</v>
      </c>
    </row>
    <row r="40" spans="1:18" s="17" customFormat="1">
      <c r="A40" s="27">
        <v>30</v>
      </c>
      <c r="B40" s="447" t="s">
        <v>73</v>
      </c>
      <c r="C40" s="448" t="s">
        <v>101</v>
      </c>
      <c r="D40" s="448" t="s">
        <v>121</v>
      </c>
      <c r="E40" s="449" t="s">
        <v>92</v>
      </c>
      <c r="F40" s="447" t="s">
        <v>93</v>
      </c>
      <c r="G40" s="447" t="s">
        <v>92</v>
      </c>
      <c r="H40" s="448" t="s">
        <v>94</v>
      </c>
      <c r="I40" s="450">
        <v>18.13</v>
      </c>
      <c r="J40" s="26">
        <v>3</v>
      </c>
      <c r="K40" s="26">
        <v>5</v>
      </c>
      <c r="L40" s="451">
        <v>252</v>
      </c>
      <c r="M40" s="452"/>
      <c r="N40" s="453">
        <f t="shared" si="5"/>
        <v>4568.7599999999993</v>
      </c>
      <c r="O40" s="453">
        <f t="shared" si="6"/>
        <v>0</v>
      </c>
      <c r="P40" s="454">
        <f t="shared" si="7"/>
        <v>0</v>
      </c>
      <c r="Q40" s="454">
        <f t="shared" si="8"/>
        <v>0</v>
      </c>
      <c r="R40" s="453">
        <f t="shared" si="9"/>
        <v>0</v>
      </c>
    </row>
    <row r="41" spans="1:18" s="17" customFormat="1">
      <c r="A41" s="27">
        <v>31</v>
      </c>
      <c r="B41" s="447" t="s">
        <v>73</v>
      </c>
      <c r="C41" s="448" t="s">
        <v>101</v>
      </c>
      <c r="D41" s="448" t="s">
        <v>122</v>
      </c>
      <c r="E41" s="449" t="s">
        <v>92</v>
      </c>
      <c r="F41" s="447" t="s">
        <v>93</v>
      </c>
      <c r="G41" s="447" t="s">
        <v>92</v>
      </c>
      <c r="H41" s="448" t="s">
        <v>94</v>
      </c>
      <c r="I41" s="450">
        <v>16.57</v>
      </c>
      <c r="J41" s="26">
        <v>3</v>
      </c>
      <c r="K41" s="26">
        <v>5</v>
      </c>
      <c r="L41" s="451">
        <v>252</v>
      </c>
      <c r="M41" s="452"/>
      <c r="N41" s="453">
        <f t="shared" si="5"/>
        <v>4175.6400000000003</v>
      </c>
      <c r="O41" s="453">
        <f t="shared" si="6"/>
        <v>0</v>
      </c>
      <c r="P41" s="454">
        <f t="shared" si="7"/>
        <v>0</v>
      </c>
      <c r="Q41" s="454">
        <f t="shared" si="8"/>
        <v>0</v>
      </c>
      <c r="R41" s="453">
        <f t="shared" si="9"/>
        <v>0</v>
      </c>
    </row>
    <row r="42" spans="1:18" s="17" customFormat="1">
      <c r="A42" s="27">
        <v>32</v>
      </c>
      <c r="B42" s="447" t="s">
        <v>73</v>
      </c>
      <c r="C42" s="448" t="s">
        <v>101</v>
      </c>
      <c r="D42" s="448" t="s">
        <v>123</v>
      </c>
      <c r="E42" s="449" t="s">
        <v>98</v>
      </c>
      <c r="F42" s="447" t="s">
        <v>77</v>
      </c>
      <c r="G42" s="447" t="s">
        <v>98</v>
      </c>
      <c r="H42" s="448" t="s">
        <v>99</v>
      </c>
      <c r="I42" s="450">
        <v>14.78</v>
      </c>
      <c r="J42" s="26">
        <v>2</v>
      </c>
      <c r="K42" s="26">
        <v>2.5</v>
      </c>
      <c r="L42" s="451">
        <v>126</v>
      </c>
      <c r="M42" s="452"/>
      <c r="N42" s="453">
        <f t="shared" si="5"/>
        <v>1862.28</v>
      </c>
      <c r="O42" s="453">
        <f t="shared" si="6"/>
        <v>0</v>
      </c>
      <c r="P42" s="454">
        <f t="shared" si="7"/>
        <v>0</v>
      </c>
      <c r="Q42" s="454">
        <f t="shared" si="8"/>
        <v>0</v>
      </c>
      <c r="R42" s="453">
        <f t="shared" si="9"/>
        <v>0</v>
      </c>
    </row>
    <row r="43" spans="1:18" s="17" customFormat="1">
      <c r="A43" s="27">
        <v>33</v>
      </c>
      <c r="B43" s="447" t="s">
        <v>73</v>
      </c>
      <c r="C43" s="448" t="s">
        <v>101</v>
      </c>
      <c r="D43" s="448" t="s">
        <v>124</v>
      </c>
      <c r="E43" s="449" t="s">
        <v>98</v>
      </c>
      <c r="F43" s="447" t="s">
        <v>77</v>
      </c>
      <c r="G43" s="447" t="s">
        <v>98</v>
      </c>
      <c r="H43" s="448" t="s">
        <v>99</v>
      </c>
      <c r="I43" s="450">
        <v>16.02</v>
      </c>
      <c r="J43" s="26">
        <v>2</v>
      </c>
      <c r="K43" s="26">
        <v>2.5</v>
      </c>
      <c r="L43" s="451">
        <v>126</v>
      </c>
      <c r="M43" s="452"/>
      <c r="N43" s="453">
        <f t="shared" si="5"/>
        <v>2018.52</v>
      </c>
      <c r="O43" s="453">
        <f t="shared" si="6"/>
        <v>0</v>
      </c>
      <c r="P43" s="454">
        <f t="shared" si="7"/>
        <v>0</v>
      </c>
      <c r="Q43" s="454">
        <f t="shared" si="8"/>
        <v>0</v>
      </c>
      <c r="R43" s="453">
        <f t="shared" si="9"/>
        <v>0</v>
      </c>
    </row>
    <row r="44" spans="1:18" s="17" customFormat="1">
      <c r="A44" s="27">
        <v>34</v>
      </c>
      <c r="B44" s="447" t="s">
        <v>73</v>
      </c>
      <c r="C44" s="448" t="s">
        <v>101</v>
      </c>
      <c r="D44" s="448" t="s">
        <v>125</v>
      </c>
      <c r="E44" s="449" t="s">
        <v>98</v>
      </c>
      <c r="F44" s="447" t="s">
        <v>77</v>
      </c>
      <c r="G44" s="447" t="s">
        <v>98</v>
      </c>
      <c r="H44" s="448" t="s">
        <v>99</v>
      </c>
      <c r="I44" s="450">
        <v>14.37</v>
      </c>
      <c r="J44" s="26">
        <v>2</v>
      </c>
      <c r="K44" s="26">
        <v>2.5</v>
      </c>
      <c r="L44" s="451">
        <v>126</v>
      </c>
      <c r="M44" s="452"/>
      <c r="N44" s="453">
        <f t="shared" si="5"/>
        <v>1810.62</v>
      </c>
      <c r="O44" s="453">
        <f t="shared" si="6"/>
        <v>0</v>
      </c>
      <c r="P44" s="454">
        <f t="shared" si="7"/>
        <v>0</v>
      </c>
      <c r="Q44" s="454">
        <f t="shared" si="8"/>
        <v>0</v>
      </c>
      <c r="R44" s="453">
        <f t="shared" si="9"/>
        <v>0</v>
      </c>
    </row>
    <row r="45" spans="1:18" s="17" customFormat="1">
      <c r="A45" s="27">
        <v>35</v>
      </c>
      <c r="B45" s="447" t="s">
        <v>73</v>
      </c>
      <c r="C45" s="448" t="s">
        <v>101</v>
      </c>
      <c r="D45" s="448" t="s">
        <v>126</v>
      </c>
      <c r="E45" s="449" t="s">
        <v>98</v>
      </c>
      <c r="F45" s="447" t="s">
        <v>77</v>
      </c>
      <c r="G45" s="447" t="s">
        <v>98</v>
      </c>
      <c r="H45" s="448" t="s">
        <v>99</v>
      </c>
      <c r="I45" s="450">
        <v>14.37</v>
      </c>
      <c r="J45" s="26">
        <v>2</v>
      </c>
      <c r="K45" s="26">
        <v>2.5</v>
      </c>
      <c r="L45" s="451">
        <v>126</v>
      </c>
      <c r="M45" s="452"/>
      <c r="N45" s="453">
        <f t="shared" si="5"/>
        <v>1810.62</v>
      </c>
      <c r="O45" s="453">
        <f t="shared" si="6"/>
        <v>0</v>
      </c>
      <c r="P45" s="454">
        <f t="shared" si="7"/>
        <v>0</v>
      </c>
      <c r="Q45" s="454">
        <f t="shared" si="8"/>
        <v>0</v>
      </c>
      <c r="R45" s="453">
        <f t="shared" si="9"/>
        <v>0</v>
      </c>
    </row>
    <row r="46" spans="1:18" s="17" customFormat="1">
      <c r="A46" s="27">
        <v>36</v>
      </c>
      <c r="B46" s="447" t="s">
        <v>73</v>
      </c>
      <c r="C46" s="448" t="s">
        <v>101</v>
      </c>
      <c r="D46" s="448" t="s">
        <v>127</v>
      </c>
      <c r="E46" s="449" t="s">
        <v>98</v>
      </c>
      <c r="F46" s="447" t="s">
        <v>77</v>
      </c>
      <c r="G46" s="447" t="s">
        <v>98</v>
      </c>
      <c r="H46" s="448" t="s">
        <v>99</v>
      </c>
      <c r="I46" s="450">
        <v>14.47</v>
      </c>
      <c r="J46" s="26">
        <v>2</v>
      </c>
      <c r="K46" s="26">
        <v>2.5</v>
      </c>
      <c r="L46" s="451">
        <v>126</v>
      </c>
      <c r="M46" s="452"/>
      <c r="N46" s="453">
        <f t="shared" si="5"/>
        <v>1823.22</v>
      </c>
      <c r="O46" s="453">
        <f t="shared" si="6"/>
        <v>0</v>
      </c>
      <c r="P46" s="454">
        <f t="shared" si="7"/>
        <v>0</v>
      </c>
      <c r="Q46" s="454">
        <f t="shared" si="8"/>
        <v>0</v>
      </c>
      <c r="R46" s="453">
        <f t="shared" si="9"/>
        <v>0</v>
      </c>
    </row>
    <row r="47" spans="1:18" s="17" customFormat="1">
      <c r="A47" s="27">
        <v>37</v>
      </c>
      <c r="B47" s="447" t="s">
        <v>73</v>
      </c>
      <c r="C47" s="448" t="s">
        <v>101</v>
      </c>
      <c r="D47" s="448" t="s">
        <v>128</v>
      </c>
      <c r="E47" s="449" t="s">
        <v>98</v>
      </c>
      <c r="F47" s="447" t="s">
        <v>77</v>
      </c>
      <c r="G47" s="447" t="s">
        <v>98</v>
      </c>
      <c r="H47" s="448" t="s">
        <v>99</v>
      </c>
      <c r="I47" s="450">
        <v>14.78</v>
      </c>
      <c r="J47" s="26">
        <v>2</v>
      </c>
      <c r="K47" s="26">
        <v>2.5</v>
      </c>
      <c r="L47" s="451">
        <v>126</v>
      </c>
      <c r="M47" s="452"/>
      <c r="N47" s="453">
        <f t="shared" si="5"/>
        <v>1862.28</v>
      </c>
      <c r="O47" s="453">
        <f t="shared" si="6"/>
        <v>0</v>
      </c>
      <c r="P47" s="454">
        <f t="shared" si="7"/>
        <v>0</v>
      </c>
      <c r="Q47" s="454">
        <f t="shared" si="8"/>
        <v>0</v>
      </c>
      <c r="R47" s="453">
        <f t="shared" si="9"/>
        <v>0</v>
      </c>
    </row>
    <row r="48" spans="1:18" s="17" customFormat="1">
      <c r="A48" s="27">
        <v>38</v>
      </c>
      <c r="B48" s="447" t="s">
        <v>73</v>
      </c>
      <c r="C48" s="448" t="s">
        <v>101</v>
      </c>
      <c r="D48" s="448" t="s">
        <v>129</v>
      </c>
      <c r="E48" s="449" t="s">
        <v>130</v>
      </c>
      <c r="F48" s="447" t="s">
        <v>106</v>
      </c>
      <c r="G48" s="447" t="s">
        <v>130</v>
      </c>
      <c r="H48" s="448" t="s">
        <v>131</v>
      </c>
      <c r="I48" s="450">
        <v>4.3899999999999997</v>
      </c>
      <c r="J48" s="28"/>
      <c r="K48" s="28"/>
      <c r="L48" s="28"/>
      <c r="M48" s="28"/>
      <c r="N48" s="28"/>
      <c r="O48" s="28"/>
      <c r="P48" s="28"/>
      <c r="Q48" s="28"/>
      <c r="R48" s="28"/>
    </row>
    <row r="49" spans="1:18" s="17" customFormat="1">
      <c r="A49" s="27">
        <v>39</v>
      </c>
      <c r="B49" s="447" t="s">
        <v>73</v>
      </c>
      <c r="C49" s="448" t="s">
        <v>101</v>
      </c>
      <c r="D49" s="448" t="s">
        <v>132</v>
      </c>
      <c r="E49" s="449" t="s">
        <v>130</v>
      </c>
      <c r="F49" s="447" t="s">
        <v>106</v>
      </c>
      <c r="G49" s="447" t="s">
        <v>130</v>
      </c>
      <c r="H49" s="448" t="s">
        <v>131</v>
      </c>
      <c r="I49" s="450">
        <v>10.69</v>
      </c>
      <c r="J49" s="28"/>
      <c r="K49" s="28"/>
      <c r="L49" s="28"/>
      <c r="M49" s="28"/>
      <c r="N49" s="28"/>
      <c r="O49" s="28"/>
      <c r="P49" s="28"/>
      <c r="Q49" s="28"/>
      <c r="R49" s="28"/>
    </row>
    <row r="50" spans="1:18" s="17" customFormat="1">
      <c r="A50" s="27">
        <v>40</v>
      </c>
      <c r="B50" s="447" t="s">
        <v>73</v>
      </c>
      <c r="C50" s="448" t="s">
        <v>101</v>
      </c>
      <c r="D50" s="448" t="s">
        <v>133</v>
      </c>
      <c r="E50" s="449" t="s">
        <v>98</v>
      </c>
      <c r="F50" s="447" t="s">
        <v>77</v>
      </c>
      <c r="G50" s="447" t="s">
        <v>98</v>
      </c>
      <c r="H50" s="448" t="s">
        <v>99</v>
      </c>
      <c r="I50" s="450">
        <v>14.5</v>
      </c>
      <c r="J50" s="26">
        <v>2</v>
      </c>
      <c r="K50" s="26">
        <v>2.5</v>
      </c>
      <c r="L50" s="451">
        <v>126</v>
      </c>
      <c r="M50" s="452"/>
      <c r="N50" s="453">
        <f t="shared" si="5"/>
        <v>1827</v>
      </c>
      <c r="O50" s="453">
        <f t="shared" si="6"/>
        <v>0</v>
      </c>
      <c r="P50" s="454">
        <f t="shared" si="7"/>
        <v>0</v>
      </c>
      <c r="Q50" s="454">
        <f t="shared" si="8"/>
        <v>0</v>
      </c>
      <c r="R50" s="453">
        <f t="shared" si="9"/>
        <v>0</v>
      </c>
    </row>
    <row r="51" spans="1:18" s="17" customFormat="1">
      <c r="A51" s="27">
        <v>41</v>
      </c>
      <c r="B51" s="447" t="s">
        <v>73</v>
      </c>
      <c r="C51" s="448" t="s">
        <v>101</v>
      </c>
      <c r="D51" s="448" t="s">
        <v>134</v>
      </c>
      <c r="E51" s="449" t="s">
        <v>98</v>
      </c>
      <c r="F51" s="447" t="s">
        <v>77</v>
      </c>
      <c r="G51" s="447" t="s">
        <v>98</v>
      </c>
      <c r="H51" s="448" t="s">
        <v>99</v>
      </c>
      <c r="I51" s="450">
        <v>16.09</v>
      </c>
      <c r="J51" s="26">
        <v>2</v>
      </c>
      <c r="K51" s="26">
        <v>2.5</v>
      </c>
      <c r="L51" s="451">
        <v>126</v>
      </c>
      <c r="M51" s="452"/>
      <c r="N51" s="453">
        <f t="shared" si="5"/>
        <v>2027.34</v>
      </c>
      <c r="O51" s="453">
        <f t="shared" si="6"/>
        <v>0</v>
      </c>
      <c r="P51" s="454">
        <f t="shared" si="7"/>
        <v>0</v>
      </c>
      <c r="Q51" s="454">
        <f t="shared" si="8"/>
        <v>0</v>
      </c>
      <c r="R51" s="453">
        <f t="shared" si="9"/>
        <v>0</v>
      </c>
    </row>
    <row r="52" spans="1:18" s="17" customFormat="1">
      <c r="A52" s="27">
        <v>42</v>
      </c>
      <c r="B52" s="447" t="s">
        <v>73</v>
      </c>
      <c r="C52" s="448" t="s">
        <v>101</v>
      </c>
      <c r="D52" s="448" t="s">
        <v>135</v>
      </c>
      <c r="E52" s="449" t="s">
        <v>98</v>
      </c>
      <c r="F52" s="447" t="s">
        <v>77</v>
      </c>
      <c r="G52" s="447" t="s">
        <v>98</v>
      </c>
      <c r="H52" s="448" t="s">
        <v>99</v>
      </c>
      <c r="I52" s="450">
        <v>23.94</v>
      </c>
      <c r="J52" s="26">
        <v>2</v>
      </c>
      <c r="K52" s="26">
        <v>2.5</v>
      </c>
      <c r="L52" s="451">
        <v>126</v>
      </c>
      <c r="M52" s="452"/>
      <c r="N52" s="453">
        <f t="shared" si="5"/>
        <v>3016.44</v>
      </c>
      <c r="O52" s="453">
        <f t="shared" si="6"/>
        <v>0</v>
      </c>
      <c r="P52" s="454">
        <f t="shared" si="7"/>
        <v>0</v>
      </c>
      <c r="Q52" s="454">
        <f t="shared" si="8"/>
        <v>0</v>
      </c>
      <c r="R52" s="453">
        <f t="shared" si="9"/>
        <v>0</v>
      </c>
    </row>
    <row r="53" spans="1:18" s="17" customFormat="1">
      <c r="A53" s="27">
        <v>43</v>
      </c>
      <c r="B53" s="447" t="s">
        <v>73</v>
      </c>
      <c r="C53" s="448" t="s">
        <v>101</v>
      </c>
      <c r="D53" s="448" t="s">
        <v>136</v>
      </c>
      <c r="E53" s="449" t="s">
        <v>98</v>
      </c>
      <c r="F53" s="447" t="s">
        <v>77</v>
      </c>
      <c r="G53" s="447" t="s">
        <v>98</v>
      </c>
      <c r="H53" s="448" t="s">
        <v>99</v>
      </c>
      <c r="I53" s="450">
        <v>16.09</v>
      </c>
      <c r="J53" s="26">
        <v>2</v>
      </c>
      <c r="K53" s="26">
        <v>2.5</v>
      </c>
      <c r="L53" s="451">
        <v>126</v>
      </c>
      <c r="M53" s="452"/>
      <c r="N53" s="453">
        <f t="shared" si="5"/>
        <v>2027.34</v>
      </c>
      <c r="O53" s="453">
        <f t="shared" si="6"/>
        <v>0</v>
      </c>
      <c r="P53" s="454">
        <f t="shared" si="7"/>
        <v>0</v>
      </c>
      <c r="Q53" s="454">
        <f t="shared" si="8"/>
        <v>0</v>
      </c>
      <c r="R53" s="453">
        <f t="shared" si="9"/>
        <v>0</v>
      </c>
    </row>
    <row r="54" spans="1:18" s="17" customFormat="1">
      <c r="A54" s="27">
        <v>44</v>
      </c>
      <c r="B54" s="447" t="s">
        <v>73</v>
      </c>
      <c r="C54" s="448" t="s">
        <v>101</v>
      </c>
      <c r="D54" s="448" t="s">
        <v>137</v>
      </c>
      <c r="E54" s="449" t="s">
        <v>98</v>
      </c>
      <c r="F54" s="447" t="s">
        <v>77</v>
      </c>
      <c r="G54" s="447" t="s">
        <v>98</v>
      </c>
      <c r="H54" s="448" t="s">
        <v>99</v>
      </c>
      <c r="I54" s="450">
        <v>22.89</v>
      </c>
      <c r="J54" s="26">
        <v>2</v>
      </c>
      <c r="K54" s="26">
        <v>2.5</v>
      </c>
      <c r="L54" s="451">
        <v>126</v>
      </c>
      <c r="M54" s="452"/>
      <c r="N54" s="453">
        <f t="shared" si="5"/>
        <v>2884.14</v>
      </c>
      <c r="O54" s="453">
        <f t="shared" si="6"/>
        <v>0</v>
      </c>
      <c r="P54" s="454">
        <f t="shared" si="7"/>
        <v>0</v>
      </c>
      <c r="Q54" s="454">
        <f t="shared" si="8"/>
        <v>0</v>
      </c>
      <c r="R54" s="453">
        <f t="shared" si="9"/>
        <v>0</v>
      </c>
    </row>
    <row r="55" spans="1:18" s="17" customFormat="1">
      <c r="A55" s="27">
        <v>45</v>
      </c>
      <c r="B55" s="447" t="s">
        <v>73</v>
      </c>
      <c r="C55" s="448" t="s">
        <v>101</v>
      </c>
      <c r="D55" s="448" t="s">
        <v>138</v>
      </c>
      <c r="E55" s="449" t="s">
        <v>139</v>
      </c>
      <c r="F55" s="447" t="s">
        <v>106</v>
      </c>
      <c r="G55" s="447" t="s">
        <v>140</v>
      </c>
      <c r="H55" s="448" t="s">
        <v>131</v>
      </c>
      <c r="I55" s="450">
        <v>8.56</v>
      </c>
      <c r="J55" s="28"/>
      <c r="K55" s="28"/>
      <c r="L55" s="28"/>
      <c r="M55" s="28"/>
      <c r="N55" s="28"/>
      <c r="O55" s="28"/>
      <c r="P55" s="28"/>
      <c r="Q55" s="28"/>
      <c r="R55" s="28"/>
    </row>
    <row r="56" spans="1:18" s="17" customFormat="1">
      <c r="A56" s="27">
        <v>46</v>
      </c>
      <c r="B56" s="447" t="s">
        <v>73</v>
      </c>
      <c r="C56" s="448" t="s">
        <v>101</v>
      </c>
      <c r="D56" s="448" t="s">
        <v>141</v>
      </c>
      <c r="E56" s="449" t="s">
        <v>92</v>
      </c>
      <c r="F56" s="447" t="s">
        <v>93</v>
      </c>
      <c r="G56" s="447" t="s">
        <v>92</v>
      </c>
      <c r="H56" s="448" t="s">
        <v>94</v>
      </c>
      <c r="I56" s="450">
        <v>12.79</v>
      </c>
      <c r="J56" s="26">
        <v>3</v>
      </c>
      <c r="K56" s="26">
        <v>5</v>
      </c>
      <c r="L56" s="451">
        <v>252</v>
      </c>
      <c r="M56" s="452"/>
      <c r="N56" s="453">
        <f t="shared" si="5"/>
        <v>3223.08</v>
      </c>
      <c r="O56" s="453">
        <f t="shared" si="6"/>
        <v>0</v>
      </c>
      <c r="P56" s="454">
        <f t="shared" si="7"/>
        <v>0</v>
      </c>
      <c r="Q56" s="454">
        <f t="shared" si="8"/>
        <v>0</v>
      </c>
      <c r="R56" s="453">
        <f t="shared" si="9"/>
        <v>0</v>
      </c>
    </row>
    <row r="57" spans="1:18" s="17" customFormat="1">
      <c r="A57" s="27">
        <v>47</v>
      </c>
      <c r="B57" s="447" t="s">
        <v>73</v>
      </c>
      <c r="C57" s="448" t="s">
        <v>101</v>
      </c>
      <c r="D57" s="448" t="s">
        <v>142</v>
      </c>
      <c r="E57" s="449" t="s">
        <v>92</v>
      </c>
      <c r="F57" s="447" t="s">
        <v>93</v>
      </c>
      <c r="G57" s="447" t="s">
        <v>92</v>
      </c>
      <c r="H57" s="448" t="s">
        <v>94</v>
      </c>
      <c r="I57" s="450">
        <v>9.4</v>
      </c>
      <c r="J57" s="26">
        <v>3</v>
      </c>
      <c r="K57" s="26">
        <v>5</v>
      </c>
      <c r="L57" s="451">
        <v>252</v>
      </c>
      <c r="M57" s="452"/>
      <c r="N57" s="453">
        <f t="shared" si="5"/>
        <v>2368.8000000000002</v>
      </c>
      <c r="O57" s="453">
        <f t="shared" si="6"/>
        <v>0</v>
      </c>
      <c r="P57" s="454">
        <f t="shared" si="7"/>
        <v>0</v>
      </c>
      <c r="Q57" s="454">
        <f t="shared" si="8"/>
        <v>0</v>
      </c>
      <c r="R57" s="453">
        <f t="shared" si="9"/>
        <v>0</v>
      </c>
    </row>
    <row r="58" spans="1:18" s="17" customFormat="1">
      <c r="A58" s="27">
        <v>48</v>
      </c>
      <c r="B58" s="447" t="s">
        <v>73</v>
      </c>
      <c r="C58" s="448" t="s">
        <v>101</v>
      </c>
      <c r="D58" s="448" t="s">
        <v>143</v>
      </c>
      <c r="E58" s="449" t="s">
        <v>76</v>
      </c>
      <c r="F58" s="447" t="s">
        <v>144</v>
      </c>
      <c r="G58" s="447" t="s">
        <v>76</v>
      </c>
      <c r="H58" s="448" t="s">
        <v>78</v>
      </c>
      <c r="I58" s="450">
        <v>3.65</v>
      </c>
      <c r="J58" s="26">
        <v>2</v>
      </c>
      <c r="K58" s="26">
        <v>1</v>
      </c>
      <c r="L58" s="451">
        <v>52.21</v>
      </c>
      <c r="M58" s="452"/>
      <c r="N58" s="453">
        <f t="shared" si="5"/>
        <v>190.56649999999999</v>
      </c>
      <c r="O58" s="453">
        <f t="shared" si="6"/>
        <v>0</v>
      </c>
      <c r="P58" s="454">
        <f t="shared" si="7"/>
        <v>0</v>
      </c>
      <c r="Q58" s="454">
        <f t="shared" si="8"/>
        <v>0</v>
      </c>
      <c r="R58" s="453">
        <f t="shared" si="9"/>
        <v>0</v>
      </c>
    </row>
    <row r="59" spans="1:18" s="17" customFormat="1">
      <c r="A59" s="27">
        <v>49</v>
      </c>
      <c r="B59" s="447" t="s">
        <v>73</v>
      </c>
      <c r="C59" s="448" t="s">
        <v>101</v>
      </c>
      <c r="D59" s="448" t="s">
        <v>145</v>
      </c>
      <c r="E59" s="449" t="s">
        <v>92</v>
      </c>
      <c r="F59" s="447" t="s">
        <v>93</v>
      </c>
      <c r="G59" s="447" t="s">
        <v>92</v>
      </c>
      <c r="H59" s="448" t="s">
        <v>94</v>
      </c>
      <c r="I59" s="450">
        <v>2.6</v>
      </c>
      <c r="J59" s="26">
        <v>3</v>
      </c>
      <c r="K59" s="26">
        <v>5</v>
      </c>
      <c r="L59" s="451">
        <v>252</v>
      </c>
      <c r="M59" s="452"/>
      <c r="N59" s="453">
        <f t="shared" si="5"/>
        <v>655.20000000000005</v>
      </c>
      <c r="O59" s="453">
        <f t="shared" si="6"/>
        <v>0</v>
      </c>
      <c r="P59" s="454">
        <f t="shared" si="7"/>
        <v>0</v>
      </c>
      <c r="Q59" s="454">
        <f t="shared" si="8"/>
        <v>0</v>
      </c>
      <c r="R59" s="453">
        <f t="shared" si="9"/>
        <v>0</v>
      </c>
    </row>
    <row r="60" spans="1:18" s="17" customFormat="1">
      <c r="A60" s="27">
        <v>50</v>
      </c>
      <c r="B60" s="447" t="s">
        <v>73</v>
      </c>
      <c r="C60" s="448" t="s">
        <v>101</v>
      </c>
      <c r="D60" s="448" t="s">
        <v>146</v>
      </c>
      <c r="E60" s="449" t="s">
        <v>92</v>
      </c>
      <c r="F60" s="447" t="s">
        <v>93</v>
      </c>
      <c r="G60" s="447" t="s">
        <v>92</v>
      </c>
      <c r="H60" s="448" t="s">
        <v>94</v>
      </c>
      <c r="I60" s="450">
        <v>2.6</v>
      </c>
      <c r="J60" s="26">
        <v>3</v>
      </c>
      <c r="K60" s="26">
        <v>5</v>
      </c>
      <c r="L60" s="451">
        <v>252</v>
      </c>
      <c r="M60" s="452"/>
      <c r="N60" s="453">
        <f t="shared" si="5"/>
        <v>655.20000000000005</v>
      </c>
      <c r="O60" s="453">
        <f t="shared" si="6"/>
        <v>0</v>
      </c>
      <c r="P60" s="454">
        <f t="shared" si="7"/>
        <v>0</v>
      </c>
      <c r="Q60" s="454">
        <f t="shared" si="8"/>
        <v>0</v>
      </c>
      <c r="R60" s="453">
        <f t="shared" si="9"/>
        <v>0</v>
      </c>
    </row>
    <row r="61" spans="1:18" s="17" customFormat="1">
      <c r="A61" s="27">
        <v>51</v>
      </c>
      <c r="B61" s="447" t="s">
        <v>73</v>
      </c>
      <c r="C61" s="448" t="s">
        <v>101</v>
      </c>
      <c r="D61" s="448" t="s">
        <v>147</v>
      </c>
      <c r="E61" s="449" t="s">
        <v>148</v>
      </c>
      <c r="F61" s="447" t="s">
        <v>93</v>
      </c>
      <c r="G61" s="447" t="s">
        <v>148</v>
      </c>
      <c r="H61" s="448" t="s">
        <v>149</v>
      </c>
      <c r="I61" s="450">
        <v>5.66</v>
      </c>
      <c r="J61" s="26">
        <v>2</v>
      </c>
      <c r="K61" s="26">
        <v>1</v>
      </c>
      <c r="L61" s="451">
        <v>52.21</v>
      </c>
      <c r="M61" s="452"/>
      <c r="N61" s="453">
        <f t="shared" si="5"/>
        <v>295.5086</v>
      </c>
      <c r="O61" s="453">
        <f t="shared" si="6"/>
        <v>0</v>
      </c>
      <c r="P61" s="454">
        <f t="shared" si="7"/>
        <v>0</v>
      </c>
      <c r="Q61" s="454">
        <f t="shared" si="8"/>
        <v>0</v>
      </c>
      <c r="R61" s="453">
        <f t="shared" si="9"/>
        <v>0</v>
      </c>
    </row>
    <row r="62" spans="1:18" s="17" customFormat="1">
      <c r="A62" s="27">
        <v>52</v>
      </c>
      <c r="B62" s="447" t="s">
        <v>73</v>
      </c>
      <c r="C62" s="448" t="s">
        <v>101</v>
      </c>
      <c r="D62" s="448" t="s">
        <v>150</v>
      </c>
      <c r="E62" s="449" t="s">
        <v>92</v>
      </c>
      <c r="F62" s="447" t="s">
        <v>93</v>
      </c>
      <c r="G62" s="447" t="s">
        <v>92</v>
      </c>
      <c r="H62" s="448" t="s">
        <v>94</v>
      </c>
      <c r="I62" s="450">
        <v>2.56</v>
      </c>
      <c r="J62" s="26">
        <v>3</v>
      </c>
      <c r="K62" s="26">
        <v>5</v>
      </c>
      <c r="L62" s="451">
        <v>252</v>
      </c>
      <c r="M62" s="452"/>
      <c r="N62" s="453">
        <f t="shared" si="5"/>
        <v>645.12</v>
      </c>
      <c r="O62" s="453">
        <f t="shared" si="6"/>
        <v>0</v>
      </c>
      <c r="P62" s="454">
        <f t="shared" si="7"/>
        <v>0</v>
      </c>
      <c r="Q62" s="454">
        <f t="shared" si="8"/>
        <v>0</v>
      </c>
      <c r="R62" s="453">
        <f t="shared" si="9"/>
        <v>0</v>
      </c>
    </row>
    <row r="63" spans="1:18" s="17" customFormat="1">
      <c r="A63" s="27">
        <v>53</v>
      </c>
      <c r="B63" s="447" t="s">
        <v>73</v>
      </c>
      <c r="C63" s="448" t="s">
        <v>101</v>
      </c>
      <c r="D63" s="448" t="s">
        <v>151</v>
      </c>
      <c r="E63" s="449" t="s">
        <v>92</v>
      </c>
      <c r="F63" s="447" t="s">
        <v>93</v>
      </c>
      <c r="G63" s="447" t="s">
        <v>92</v>
      </c>
      <c r="H63" s="448" t="s">
        <v>94</v>
      </c>
      <c r="I63" s="450">
        <v>2.62</v>
      </c>
      <c r="J63" s="26">
        <v>3</v>
      </c>
      <c r="K63" s="26">
        <v>5</v>
      </c>
      <c r="L63" s="451">
        <v>252</v>
      </c>
      <c r="M63" s="452"/>
      <c r="N63" s="453">
        <f t="shared" si="5"/>
        <v>660.24</v>
      </c>
      <c r="O63" s="453">
        <f t="shared" si="6"/>
        <v>0</v>
      </c>
      <c r="P63" s="454">
        <f t="shared" si="7"/>
        <v>0</v>
      </c>
      <c r="Q63" s="454">
        <f t="shared" si="8"/>
        <v>0</v>
      </c>
      <c r="R63" s="453">
        <f t="shared" si="9"/>
        <v>0</v>
      </c>
    </row>
    <row r="64" spans="1:18" s="17" customFormat="1">
      <c r="A64" s="27">
        <v>54</v>
      </c>
      <c r="B64" s="447" t="s">
        <v>73</v>
      </c>
      <c r="C64" s="448" t="s">
        <v>101</v>
      </c>
      <c r="D64" s="448" t="s">
        <v>152</v>
      </c>
      <c r="E64" s="449" t="s">
        <v>148</v>
      </c>
      <c r="F64" s="447" t="s">
        <v>93</v>
      </c>
      <c r="G64" s="447" t="s">
        <v>148</v>
      </c>
      <c r="H64" s="448" t="s">
        <v>149</v>
      </c>
      <c r="I64" s="450">
        <v>12.26</v>
      </c>
      <c r="J64" s="26">
        <v>2</v>
      </c>
      <c r="K64" s="26">
        <v>1</v>
      </c>
      <c r="L64" s="451">
        <v>52.21</v>
      </c>
      <c r="M64" s="452"/>
      <c r="N64" s="453">
        <f t="shared" si="5"/>
        <v>640.09460000000001</v>
      </c>
      <c r="O64" s="453">
        <f t="shared" si="6"/>
        <v>0</v>
      </c>
      <c r="P64" s="454">
        <f t="shared" si="7"/>
        <v>0</v>
      </c>
      <c r="Q64" s="454">
        <f t="shared" si="8"/>
        <v>0</v>
      </c>
      <c r="R64" s="453">
        <f t="shared" si="9"/>
        <v>0</v>
      </c>
    </row>
    <row r="65" spans="1:18" s="17" customFormat="1">
      <c r="A65" s="27">
        <v>55</v>
      </c>
      <c r="B65" s="447" t="s">
        <v>73</v>
      </c>
      <c r="C65" s="448" t="s">
        <v>101</v>
      </c>
      <c r="D65" s="448" t="s">
        <v>153</v>
      </c>
      <c r="E65" s="449" t="s">
        <v>154</v>
      </c>
      <c r="F65" s="447" t="s">
        <v>106</v>
      </c>
      <c r="G65" s="447" t="s">
        <v>154</v>
      </c>
      <c r="H65" s="448" t="s">
        <v>155</v>
      </c>
      <c r="I65" s="450">
        <v>41.22</v>
      </c>
      <c r="J65" s="26">
        <v>2</v>
      </c>
      <c r="K65" s="26">
        <v>2.5</v>
      </c>
      <c r="L65" s="451">
        <v>126</v>
      </c>
      <c r="M65" s="452"/>
      <c r="N65" s="453">
        <f t="shared" si="5"/>
        <v>5193.72</v>
      </c>
      <c r="O65" s="453">
        <f t="shared" si="6"/>
        <v>0</v>
      </c>
      <c r="P65" s="454">
        <f t="shared" si="7"/>
        <v>0</v>
      </c>
      <c r="Q65" s="454">
        <f t="shared" si="8"/>
        <v>0</v>
      </c>
      <c r="R65" s="453">
        <f t="shared" si="9"/>
        <v>0</v>
      </c>
    </row>
    <row r="66" spans="1:18" s="17" customFormat="1">
      <c r="A66" s="27">
        <v>56</v>
      </c>
      <c r="B66" s="447" t="s">
        <v>73</v>
      </c>
      <c r="C66" s="448" t="s">
        <v>101</v>
      </c>
      <c r="D66" s="448" t="s">
        <v>156</v>
      </c>
      <c r="E66" s="449" t="s">
        <v>83</v>
      </c>
      <c r="F66" s="447" t="s">
        <v>77</v>
      </c>
      <c r="G66" s="447" t="s">
        <v>83</v>
      </c>
      <c r="H66" s="448" t="s">
        <v>84</v>
      </c>
      <c r="I66" s="450">
        <v>74.11</v>
      </c>
      <c r="J66" s="26">
        <v>2</v>
      </c>
      <c r="K66" s="26">
        <v>3</v>
      </c>
      <c r="L66" s="451">
        <v>151.19999999999999</v>
      </c>
      <c r="M66" s="452"/>
      <c r="N66" s="453">
        <f t="shared" si="5"/>
        <v>11205.431999999999</v>
      </c>
      <c r="O66" s="453">
        <f t="shared" si="6"/>
        <v>0</v>
      </c>
      <c r="P66" s="454">
        <f t="shared" si="7"/>
        <v>0</v>
      </c>
      <c r="Q66" s="454">
        <f t="shared" si="8"/>
        <v>0</v>
      </c>
      <c r="R66" s="453">
        <f t="shared" si="9"/>
        <v>0</v>
      </c>
    </row>
    <row r="67" spans="1:18" s="17" customFormat="1">
      <c r="A67" s="27">
        <v>57</v>
      </c>
      <c r="B67" s="447" t="s">
        <v>73</v>
      </c>
      <c r="C67" s="448" t="s">
        <v>101</v>
      </c>
      <c r="D67" s="448" t="s">
        <v>157</v>
      </c>
      <c r="E67" s="449" t="s">
        <v>98</v>
      </c>
      <c r="F67" s="447" t="s">
        <v>77</v>
      </c>
      <c r="G67" s="447" t="s">
        <v>98</v>
      </c>
      <c r="H67" s="448" t="s">
        <v>99</v>
      </c>
      <c r="I67" s="450">
        <v>22.84</v>
      </c>
      <c r="J67" s="26">
        <v>2</v>
      </c>
      <c r="K67" s="26">
        <v>2.5</v>
      </c>
      <c r="L67" s="451">
        <v>126</v>
      </c>
      <c r="M67" s="452"/>
      <c r="N67" s="453">
        <f t="shared" si="5"/>
        <v>2877.84</v>
      </c>
      <c r="O67" s="453">
        <f t="shared" si="6"/>
        <v>0</v>
      </c>
      <c r="P67" s="454">
        <f t="shared" si="7"/>
        <v>0</v>
      </c>
      <c r="Q67" s="454">
        <f t="shared" si="8"/>
        <v>0</v>
      </c>
      <c r="R67" s="453">
        <f t="shared" si="9"/>
        <v>0</v>
      </c>
    </row>
    <row r="68" spans="1:18" s="17" customFormat="1">
      <c r="A68" s="27">
        <v>58</v>
      </c>
      <c r="B68" s="447" t="s">
        <v>73</v>
      </c>
      <c r="C68" s="448" t="s">
        <v>101</v>
      </c>
      <c r="D68" s="448" t="s">
        <v>158</v>
      </c>
      <c r="E68" s="449" t="s">
        <v>98</v>
      </c>
      <c r="F68" s="447" t="s">
        <v>77</v>
      </c>
      <c r="G68" s="447" t="s">
        <v>98</v>
      </c>
      <c r="H68" s="448" t="s">
        <v>99</v>
      </c>
      <c r="I68" s="450">
        <v>22.84</v>
      </c>
      <c r="J68" s="26">
        <v>2</v>
      </c>
      <c r="K68" s="26">
        <v>2.5</v>
      </c>
      <c r="L68" s="451">
        <v>126</v>
      </c>
      <c r="M68" s="452"/>
      <c r="N68" s="453">
        <f t="shared" si="5"/>
        <v>2877.84</v>
      </c>
      <c r="O68" s="453">
        <f t="shared" si="6"/>
        <v>0</v>
      </c>
      <c r="P68" s="454">
        <f t="shared" si="7"/>
        <v>0</v>
      </c>
      <c r="Q68" s="454">
        <f t="shared" si="8"/>
        <v>0</v>
      </c>
      <c r="R68" s="453">
        <f t="shared" si="9"/>
        <v>0</v>
      </c>
    </row>
    <row r="69" spans="1:18" s="17" customFormat="1">
      <c r="A69" s="27">
        <v>59</v>
      </c>
      <c r="B69" s="447" t="s">
        <v>73</v>
      </c>
      <c r="C69" s="448" t="s">
        <v>101</v>
      </c>
      <c r="D69" s="448" t="s">
        <v>159</v>
      </c>
      <c r="E69" s="449" t="s">
        <v>98</v>
      </c>
      <c r="F69" s="447" t="s">
        <v>77</v>
      </c>
      <c r="G69" s="447" t="s">
        <v>98</v>
      </c>
      <c r="H69" s="448" t="s">
        <v>99</v>
      </c>
      <c r="I69" s="450">
        <v>22.84</v>
      </c>
      <c r="J69" s="26">
        <v>2</v>
      </c>
      <c r="K69" s="26">
        <v>2.5</v>
      </c>
      <c r="L69" s="451">
        <v>126</v>
      </c>
      <c r="M69" s="452"/>
      <c r="N69" s="453">
        <f t="shared" si="5"/>
        <v>2877.84</v>
      </c>
      <c r="O69" s="453">
        <f t="shared" si="6"/>
        <v>0</v>
      </c>
      <c r="P69" s="454">
        <f t="shared" si="7"/>
        <v>0</v>
      </c>
      <c r="Q69" s="454">
        <f t="shared" si="8"/>
        <v>0</v>
      </c>
      <c r="R69" s="453">
        <f t="shared" si="9"/>
        <v>0</v>
      </c>
    </row>
    <row r="70" spans="1:18" s="17" customFormat="1">
      <c r="A70" s="27">
        <v>60</v>
      </c>
      <c r="B70" s="447" t="s">
        <v>73</v>
      </c>
      <c r="C70" s="448" t="s">
        <v>101</v>
      </c>
      <c r="D70" s="448" t="s">
        <v>160</v>
      </c>
      <c r="E70" s="449" t="s">
        <v>98</v>
      </c>
      <c r="F70" s="447" t="s">
        <v>77</v>
      </c>
      <c r="G70" s="447" t="s">
        <v>98</v>
      </c>
      <c r="H70" s="448" t="s">
        <v>99</v>
      </c>
      <c r="I70" s="450">
        <v>22.84</v>
      </c>
      <c r="J70" s="26">
        <v>2</v>
      </c>
      <c r="K70" s="26">
        <v>2.5</v>
      </c>
      <c r="L70" s="451">
        <v>126</v>
      </c>
      <c r="M70" s="452"/>
      <c r="N70" s="453">
        <f t="shared" si="5"/>
        <v>2877.84</v>
      </c>
      <c r="O70" s="453">
        <f t="shared" si="6"/>
        <v>0</v>
      </c>
      <c r="P70" s="454">
        <f t="shared" si="7"/>
        <v>0</v>
      </c>
      <c r="Q70" s="454">
        <f t="shared" si="8"/>
        <v>0</v>
      </c>
      <c r="R70" s="453">
        <f t="shared" si="9"/>
        <v>0</v>
      </c>
    </row>
    <row r="71" spans="1:18" s="17" customFormat="1">
      <c r="A71" s="27">
        <v>61</v>
      </c>
      <c r="B71" s="447" t="s">
        <v>73</v>
      </c>
      <c r="C71" s="448" t="s">
        <v>101</v>
      </c>
      <c r="D71" s="448" t="s">
        <v>161</v>
      </c>
      <c r="E71" s="449" t="s">
        <v>98</v>
      </c>
      <c r="F71" s="447" t="s">
        <v>77</v>
      </c>
      <c r="G71" s="447" t="s">
        <v>98</v>
      </c>
      <c r="H71" s="448" t="s">
        <v>99</v>
      </c>
      <c r="I71" s="450">
        <v>22.84</v>
      </c>
      <c r="J71" s="26">
        <v>2</v>
      </c>
      <c r="K71" s="26">
        <v>2.5</v>
      </c>
      <c r="L71" s="451">
        <v>126</v>
      </c>
      <c r="M71" s="452"/>
      <c r="N71" s="453">
        <f t="shared" si="5"/>
        <v>2877.84</v>
      </c>
      <c r="O71" s="453">
        <f t="shared" si="6"/>
        <v>0</v>
      </c>
      <c r="P71" s="454">
        <f t="shared" si="7"/>
        <v>0</v>
      </c>
      <c r="Q71" s="454">
        <f t="shared" si="8"/>
        <v>0</v>
      </c>
      <c r="R71" s="453">
        <f t="shared" si="9"/>
        <v>0</v>
      </c>
    </row>
    <row r="72" spans="1:18" s="17" customFormat="1">
      <c r="A72" s="27">
        <v>62</v>
      </c>
      <c r="B72" s="447" t="s">
        <v>73</v>
      </c>
      <c r="C72" s="448" t="s">
        <v>101</v>
      </c>
      <c r="D72" s="448" t="s">
        <v>162</v>
      </c>
      <c r="E72" s="449" t="s">
        <v>98</v>
      </c>
      <c r="F72" s="447" t="s">
        <v>77</v>
      </c>
      <c r="G72" s="447" t="s">
        <v>98</v>
      </c>
      <c r="H72" s="448" t="s">
        <v>99</v>
      </c>
      <c r="I72" s="450">
        <v>22.6</v>
      </c>
      <c r="J72" s="26">
        <v>2</v>
      </c>
      <c r="K72" s="26">
        <v>2.5</v>
      </c>
      <c r="L72" s="451">
        <v>126</v>
      </c>
      <c r="M72" s="452"/>
      <c r="N72" s="453">
        <f t="shared" si="5"/>
        <v>2847.6000000000004</v>
      </c>
      <c r="O72" s="453">
        <f t="shared" si="6"/>
        <v>0</v>
      </c>
      <c r="P72" s="454">
        <f t="shared" si="7"/>
        <v>0</v>
      </c>
      <c r="Q72" s="454">
        <f t="shared" si="8"/>
        <v>0</v>
      </c>
      <c r="R72" s="453">
        <f t="shared" si="9"/>
        <v>0</v>
      </c>
    </row>
    <row r="73" spans="1:18" s="17" customFormat="1">
      <c r="A73" s="27">
        <v>63</v>
      </c>
      <c r="B73" s="447" t="s">
        <v>73</v>
      </c>
      <c r="C73" s="448" t="s">
        <v>163</v>
      </c>
      <c r="D73" s="448" t="s">
        <v>164</v>
      </c>
      <c r="E73" s="449" t="s">
        <v>76</v>
      </c>
      <c r="F73" s="447" t="s">
        <v>93</v>
      </c>
      <c r="G73" s="447" t="s">
        <v>76</v>
      </c>
      <c r="H73" s="448" t="s">
        <v>78</v>
      </c>
      <c r="I73" s="450">
        <v>37.340000000000003</v>
      </c>
      <c r="J73" s="26">
        <v>2</v>
      </c>
      <c r="K73" s="26">
        <v>1</v>
      </c>
      <c r="L73" s="451">
        <v>52.21</v>
      </c>
      <c r="M73" s="452"/>
      <c r="N73" s="453">
        <f t="shared" si="5"/>
        <v>1949.5214000000003</v>
      </c>
      <c r="O73" s="453">
        <f t="shared" si="6"/>
        <v>0</v>
      </c>
      <c r="P73" s="454">
        <f t="shared" si="7"/>
        <v>0</v>
      </c>
      <c r="Q73" s="454">
        <f t="shared" si="8"/>
        <v>0</v>
      </c>
      <c r="R73" s="453">
        <f t="shared" si="9"/>
        <v>0</v>
      </c>
    </row>
    <row r="74" spans="1:18" s="17" customFormat="1">
      <c r="A74" s="27">
        <v>64</v>
      </c>
      <c r="B74" s="447" t="s">
        <v>73</v>
      </c>
      <c r="C74" s="448" t="s">
        <v>163</v>
      </c>
      <c r="D74" s="448" t="s">
        <v>165</v>
      </c>
      <c r="E74" s="449" t="s">
        <v>76</v>
      </c>
      <c r="F74" s="447" t="s">
        <v>77</v>
      </c>
      <c r="G74" s="447" t="s">
        <v>76</v>
      </c>
      <c r="H74" s="448" t="s">
        <v>78</v>
      </c>
      <c r="I74" s="450">
        <v>107.91</v>
      </c>
      <c r="J74" s="26">
        <v>2</v>
      </c>
      <c r="K74" s="26">
        <v>1</v>
      </c>
      <c r="L74" s="451">
        <v>52.21</v>
      </c>
      <c r="M74" s="452"/>
      <c r="N74" s="453">
        <f t="shared" si="5"/>
        <v>5633.9811</v>
      </c>
      <c r="O74" s="453">
        <f t="shared" si="6"/>
        <v>0</v>
      </c>
      <c r="P74" s="454">
        <f t="shared" si="7"/>
        <v>0</v>
      </c>
      <c r="Q74" s="454">
        <f t="shared" si="8"/>
        <v>0</v>
      </c>
      <c r="R74" s="453">
        <f t="shared" si="9"/>
        <v>0</v>
      </c>
    </row>
    <row r="75" spans="1:18" s="17" customFormat="1">
      <c r="A75" s="27">
        <v>65</v>
      </c>
      <c r="B75" s="447" t="s">
        <v>73</v>
      </c>
      <c r="C75" s="448" t="s">
        <v>163</v>
      </c>
      <c r="D75" s="448" t="s">
        <v>166</v>
      </c>
      <c r="E75" s="449" t="s">
        <v>76</v>
      </c>
      <c r="F75" s="447" t="s">
        <v>77</v>
      </c>
      <c r="G75" s="447" t="s">
        <v>76</v>
      </c>
      <c r="H75" s="448" t="s">
        <v>78</v>
      </c>
      <c r="I75" s="450">
        <v>87.87</v>
      </c>
      <c r="J75" s="26">
        <v>2</v>
      </c>
      <c r="K75" s="26">
        <v>1</v>
      </c>
      <c r="L75" s="451">
        <v>52.21</v>
      </c>
      <c r="M75" s="452"/>
      <c r="N75" s="453">
        <f t="shared" si="5"/>
        <v>4587.6927000000005</v>
      </c>
      <c r="O75" s="453">
        <f t="shared" si="6"/>
        <v>0</v>
      </c>
      <c r="P75" s="454">
        <f t="shared" si="7"/>
        <v>0</v>
      </c>
      <c r="Q75" s="454">
        <f t="shared" si="8"/>
        <v>0</v>
      </c>
      <c r="R75" s="453">
        <f t="shared" si="9"/>
        <v>0</v>
      </c>
    </row>
    <row r="76" spans="1:18" s="17" customFormat="1">
      <c r="A76" s="27">
        <v>66</v>
      </c>
      <c r="B76" s="447" t="s">
        <v>73</v>
      </c>
      <c r="C76" s="448" t="s">
        <v>163</v>
      </c>
      <c r="D76" s="448" t="s">
        <v>167</v>
      </c>
      <c r="E76" s="449" t="s">
        <v>88</v>
      </c>
      <c r="F76" s="447" t="s">
        <v>106</v>
      </c>
      <c r="G76" s="447" t="s">
        <v>89</v>
      </c>
      <c r="H76" s="448" t="s">
        <v>90</v>
      </c>
      <c r="I76" s="450">
        <v>12.32</v>
      </c>
      <c r="J76" s="26">
        <v>3</v>
      </c>
      <c r="K76" s="26">
        <v>5</v>
      </c>
      <c r="L76" s="451">
        <v>252</v>
      </c>
      <c r="M76" s="452"/>
      <c r="N76" s="453">
        <f t="shared" si="5"/>
        <v>3104.64</v>
      </c>
      <c r="O76" s="453">
        <f t="shared" si="6"/>
        <v>0</v>
      </c>
      <c r="P76" s="454">
        <f t="shared" si="7"/>
        <v>0</v>
      </c>
      <c r="Q76" s="454">
        <f t="shared" si="8"/>
        <v>0</v>
      </c>
      <c r="R76" s="453">
        <f t="shared" si="9"/>
        <v>0</v>
      </c>
    </row>
    <row r="77" spans="1:18" s="17" customFormat="1">
      <c r="A77" s="27">
        <v>67</v>
      </c>
      <c r="B77" s="447" t="s">
        <v>73</v>
      </c>
      <c r="C77" s="448" t="s">
        <v>163</v>
      </c>
      <c r="D77" s="448" t="s">
        <v>167</v>
      </c>
      <c r="E77" s="449" t="s">
        <v>107</v>
      </c>
      <c r="F77" s="447" t="s">
        <v>106</v>
      </c>
      <c r="G77" s="447" t="s">
        <v>89</v>
      </c>
      <c r="H77" s="448" t="s">
        <v>90</v>
      </c>
      <c r="I77" s="450">
        <v>36.78</v>
      </c>
      <c r="J77" s="26">
        <v>2</v>
      </c>
      <c r="K77" s="26">
        <v>5</v>
      </c>
      <c r="L77" s="451">
        <v>252</v>
      </c>
      <c r="M77" s="452"/>
      <c r="N77" s="453">
        <f t="shared" si="5"/>
        <v>9268.56</v>
      </c>
      <c r="O77" s="453">
        <f t="shared" si="6"/>
        <v>0</v>
      </c>
      <c r="P77" s="454">
        <f t="shared" si="7"/>
        <v>0</v>
      </c>
      <c r="Q77" s="454">
        <f t="shared" si="8"/>
        <v>0</v>
      </c>
      <c r="R77" s="453">
        <f t="shared" si="9"/>
        <v>0</v>
      </c>
    </row>
    <row r="78" spans="1:18" s="17" customFormat="1">
      <c r="A78" s="27">
        <v>68</v>
      </c>
      <c r="B78" s="447" t="s">
        <v>73</v>
      </c>
      <c r="C78" s="448" t="s">
        <v>163</v>
      </c>
      <c r="D78" s="448" t="s">
        <v>168</v>
      </c>
      <c r="E78" s="449" t="s">
        <v>98</v>
      </c>
      <c r="F78" s="447" t="s">
        <v>77</v>
      </c>
      <c r="G78" s="447" t="s">
        <v>98</v>
      </c>
      <c r="H78" s="448" t="s">
        <v>99</v>
      </c>
      <c r="I78" s="450">
        <v>69.819999999999993</v>
      </c>
      <c r="J78" s="26">
        <v>2</v>
      </c>
      <c r="K78" s="26">
        <v>2.5</v>
      </c>
      <c r="L78" s="451">
        <v>126</v>
      </c>
      <c r="M78" s="452"/>
      <c r="N78" s="453">
        <f t="shared" si="5"/>
        <v>8797.32</v>
      </c>
      <c r="O78" s="453">
        <f t="shared" si="6"/>
        <v>0</v>
      </c>
      <c r="P78" s="454">
        <f t="shared" si="7"/>
        <v>0</v>
      </c>
      <c r="Q78" s="454">
        <f t="shared" si="8"/>
        <v>0</v>
      </c>
      <c r="R78" s="453">
        <f t="shared" si="9"/>
        <v>0</v>
      </c>
    </row>
    <row r="79" spans="1:18" s="17" customFormat="1">
      <c r="A79" s="27">
        <v>69</v>
      </c>
      <c r="B79" s="447" t="s">
        <v>73</v>
      </c>
      <c r="C79" s="448" t="s">
        <v>163</v>
      </c>
      <c r="D79" s="448" t="s">
        <v>169</v>
      </c>
      <c r="E79" s="449" t="s">
        <v>76</v>
      </c>
      <c r="F79" s="447" t="s">
        <v>77</v>
      </c>
      <c r="G79" s="447" t="s">
        <v>76</v>
      </c>
      <c r="H79" s="448" t="s">
        <v>78</v>
      </c>
      <c r="I79" s="450">
        <v>30.74</v>
      </c>
      <c r="J79" s="26">
        <v>2</v>
      </c>
      <c r="K79" s="26">
        <v>1</v>
      </c>
      <c r="L79" s="451">
        <v>52.21</v>
      </c>
      <c r="M79" s="452"/>
      <c r="N79" s="453">
        <f t="shared" si="5"/>
        <v>1604.9353999999998</v>
      </c>
      <c r="O79" s="453">
        <f t="shared" si="6"/>
        <v>0</v>
      </c>
      <c r="P79" s="454">
        <f t="shared" si="7"/>
        <v>0</v>
      </c>
      <c r="Q79" s="454">
        <f t="shared" si="8"/>
        <v>0</v>
      </c>
      <c r="R79" s="453">
        <f t="shared" si="9"/>
        <v>0</v>
      </c>
    </row>
    <row r="80" spans="1:18" s="17" customFormat="1">
      <c r="A80" s="27">
        <v>70</v>
      </c>
      <c r="B80" s="447" t="s">
        <v>73</v>
      </c>
      <c r="C80" s="448" t="s">
        <v>163</v>
      </c>
      <c r="D80" s="448" t="s">
        <v>170</v>
      </c>
      <c r="E80" s="449" t="s">
        <v>98</v>
      </c>
      <c r="F80" s="447" t="s">
        <v>77</v>
      </c>
      <c r="G80" s="447" t="s">
        <v>98</v>
      </c>
      <c r="H80" s="448" t="s">
        <v>99</v>
      </c>
      <c r="I80" s="450">
        <v>45.44</v>
      </c>
      <c r="J80" s="26">
        <v>2</v>
      </c>
      <c r="K80" s="26">
        <v>2.5</v>
      </c>
      <c r="L80" s="451">
        <v>126</v>
      </c>
      <c r="M80" s="452"/>
      <c r="N80" s="453">
        <f t="shared" ref="N80:N144" si="10">I80*L80</f>
        <v>5725.44</v>
      </c>
      <c r="O80" s="453">
        <f t="shared" ref="O80:O144" si="11">IFERROR(N80/M80,0)</f>
        <v>0</v>
      </c>
      <c r="P80" s="454">
        <f t="shared" ref="P80:P144" si="12">IF(R80&gt;0,R80/L80,0)</f>
        <v>0</v>
      </c>
      <c r="Q80" s="454">
        <f t="shared" ref="Q80:Q144" si="13">R80/12</f>
        <v>0</v>
      </c>
      <c r="R80" s="453">
        <f t="shared" ref="R80:R144" si="14">ROUND(O80*SVS_UR_1_1,2)</f>
        <v>0</v>
      </c>
    </row>
    <row r="81" spans="1:18" s="17" customFormat="1">
      <c r="A81" s="27">
        <v>71</v>
      </c>
      <c r="B81" s="447" t="s">
        <v>73</v>
      </c>
      <c r="C81" s="448" t="s">
        <v>163</v>
      </c>
      <c r="D81" s="448" t="s">
        <v>171</v>
      </c>
      <c r="E81" s="449" t="s">
        <v>76</v>
      </c>
      <c r="F81" s="447" t="s">
        <v>77</v>
      </c>
      <c r="G81" s="447" t="s">
        <v>76</v>
      </c>
      <c r="H81" s="448" t="s">
        <v>78</v>
      </c>
      <c r="I81" s="450">
        <v>42.41</v>
      </c>
      <c r="J81" s="26">
        <v>2</v>
      </c>
      <c r="K81" s="26">
        <v>1</v>
      </c>
      <c r="L81" s="451">
        <v>52.21</v>
      </c>
      <c r="M81" s="452"/>
      <c r="N81" s="453">
        <f t="shared" si="10"/>
        <v>2214.2260999999999</v>
      </c>
      <c r="O81" s="453">
        <f t="shared" si="11"/>
        <v>0</v>
      </c>
      <c r="P81" s="454">
        <f t="shared" si="12"/>
        <v>0</v>
      </c>
      <c r="Q81" s="454">
        <f t="shared" si="13"/>
        <v>0</v>
      </c>
      <c r="R81" s="453">
        <f t="shared" si="14"/>
        <v>0</v>
      </c>
    </row>
    <row r="82" spans="1:18" s="17" customFormat="1">
      <c r="A82" s="27">
        <v>72</v>
      </c>
      <c r="B82" s="447" t="s">
        <v>73</v>
      </c>
      <c r="C82" s="448" t="s">
        <v>163</v>
      </c>
      <c r="D82" s="448" t="s">
        <v>172</v>
      </c>
      <c r="E82" s="449" t="s">
        <v>98</v>
      </c>
      <c r="F82" s="447" t="s">
        <v>77</v>
      </c>
      <c r="G82" s="447" t="s">
        <v>98</v>
      </c>
      <c r="H82" s="448" t="s">
        <v>99</v>
      </c>
      <c r="I82" s="450">
        <v>87.28</v>
      </c>
      <c r="J82" s="26">
        <v>2</v>
      </c>
      <c r="K82" s="26">
        <v>2.5</v>
      </c>
      <c r="L82" s="451">
        <v>126</v>
      </c>
      <c r="M82" s="452"/>
      <c r="N82" s="453">
        <f t="shared" si="10"/>
        <v>10997.28</v>
      </c>
      <c r="O82" s="453">
        <f t="shared" si="11"/>
        <v>0</v>
      </c>
      <c r="P82" s="454">
        <f t="shared" si="12"/>
        <v>0</v>
      </c>
      <c r="Q82" s="454">
        <f t="shared" si="13"/>
        <v>0</v>
      </c>
      <c r="R82" s="453">
        <f t="shared" si="14"/>
        <v>0</v>
      </c>
    </row>
    <row r="83" spans="1:18" s="17" customFormat="1">
      <c r="A83" s="27">
        <v>73</v>
      </c>
      <c r="B83" s="447" t="s">
        <v>73</v>
      </c>
      <c r="C83" s="448" t="s">
        <v>163</v>
      </c>
      <c r="D83" s="448" t="s">
        <v>173</v>
      </c>
      <c r="E83" s="449" t="s">
        <v>76</v>
      </c>
      <c r="F83" s="447" t="s">
        <v>77</v>
      </c>
      <c r="G83" s="447" t="s">
        <v>76</v>
      </c>
      <c r="H83" s="448" t="s">
        <v>78</v>
      </c>
      <c r="I83" s="450">
        <v>19.38</v>
      </c>
      <c r="J83" s="26">
        <v>2</v>
      </c>
      <c r="K83" s="26">
        <v>1</v>
      </c>
      <c r="L83" s="451">
        <v>52.21</v>
      </c>
      <c r="M83" s="452"/>
      <c r="N83" s="453">
        <f t="shared" si="10"/>
        <v>1011.8298</v>
      </c>
      <c r="O83" s="453">
        <f t="shared" si="11"/>
        <v>0</v>
      </c>
      <c r="P83" s="454">
        <f t="shared" si="12"/>
        <v>0</v>
      </c>
      <c r="Q83" s="454">
        <f t="shared" si="13"/>
        <v>0</v>
      </c>
      <c r="R83" s="453">
        <f t="shared" si="14"/>
        <v>0</v>
      </c>
    </row>
    <row r="84" spans="1:18" s="17" customFormat="1">
      <c r="A84" s="27">
        <v>74</v>
      </c>
      <c r="B84" s="447" t="s">
        <v>73</v>
      </c>
      <c r="C84" s="448" t="s">
        <v>163</v>
      </c>
      <c r="D84" s="448" t="s">
        <v>174</v>
      </c>
      <c r="E84" s="449" t="s">
        <v>98</v>
      </c>
      <c r="F84" s="447" t="s">
        <v>77</v>
      </c>
      <c r="G84" s="447" t="s">
        <v>98</v>
      </c>
      <c r="H84" s="448" t="s">
        <v>99</v>
      </c>
      <c r="I84" s="450">
        <v>22.26</v>
      </c>
      <c r="J84" s="26">
        <v>2</v>
      </c>
      <c r="K84" s="26">
        <v>2.5</v>
      </c>
      <c r="L84" s="451">
        <v>126</v>
      </c>
      <c r="M84" s="452"/>
      <c r="N84" s="453">
        <f t="shared" si="10"/>
        <v>2804.76</v>
      </c>
      <c r="O84" s="453">
        <f t="shared" si="11"/>
        <v>0</v>
      </c>
      <c r="P84" s="454">
        <f t="shared" si="12"/>
        <v>0</v>
      </c>
      <c r="Q84" s="454">
        <f t="shared" si="13"/>
        <v>0</v>
      </c>
      <c r="R84" s="453">
        <f t="shared" si="14"/>
        <v>0</v>
      </c>
    </row>
    <row r="85" spans="1:18" s="17" customFormat="1">
      <c r="A85" s="27">
        <v>75</v>
      </c>
      <c r="B85" s="447" t="s">
        <v>73</v>
      </c>
      <c r="C85" s="448" t="s">
        <v>163</v>
      </c>
      <c r="D85" s="448" t="s">
        <v>175</v>
      </c>
      <c r="E85" s="449" t="s">
        <v>92</v>
      </c>
      <c r="F85" s="447" t="s">
        <v>93</v>
      </c>
      <c r="G85" s="447" t="s">
        <v>92</v>
      </c>
      <c r="H85" s="448" t="s">
        <v>94</v>
      </c>
      <c r="I85" s="450">
        <v>18.13</v>
      </c>
      <c r="J85" s="26">
        <v>3</v>
      </c>
      <c r="K85" s="26">
        <v>5</v>
      </c>
      <c r="L85" s="451">
        <v>252</v>
      </c>
      <c r="M85" s="452"/>
      <c r="N85" s="453">
        <f t="shared" si="10"/>
        <v>4568.7599999999993</v>
      </c>
      <c r="O85" s="453">
        <f t="shared" si="11"/>
        <v>0</v>
      </c>
      <c r="P85" s="454">
        <f t="shared" si="12"/>
        <v>0</v>
      </c>
      <c r="Q85" s="454">
        <f t="shared" si="13"/>
        <v>0</v>
      </c>
      <c r="R85" s="453">
        <f t="shared" si="14"/>
        <v>0</v>
      </c>
    </row>
    <row r="86" spans="1:18" s="17" customFormat="1">
      <c r="A86" s="27">
        <v>76</v>
      </c>
      <c r="B86" s="447" t="s">
        <v>73</v>
      </c>
      <c r="C86" s="448" t="s">
        <v>163</v>
      </c>
      <c r="D86" s="448" t="s">
        <v>176</v>
      </c>
      <c r="E86" s="449" t="s">
        <v>92</v>
      </c>
      <c r="F86" s="447" t="s">
        <v>93</v>
      </c>
      <c r="G86" s="447" t="s">
        <v>92</v>
      </c>
      <c r="H86" s="448" t="s">
        <v>94</v>
      </c>
      <c r="I86" s="450">
        <v>16.57</v>
      </c>
      <c r="J86" s="26">
        <v>3</v>
      </c>
      <c r="K86" s="26">
        <v>5</v>
      </c>
      <c r="L86" s="451">
        <v>252</v>
      </c>
      <c r="M86" s="452"/>
      <c r="N86" s="453">
        <f t="shared" si="10"/>
        <v>4175.6400000000003</v>
      </c>
      <c r="O86" s="453">
        <f t="shared" si="11"/>
        <v>0</v>
      </c>
      <c r="P86" s="454">
        <f t="shared" si="12"/>
        <v>0</v>
      </c>
      <c r="Q86" s="454">
        <f t="shared" si="13"/>
        <v>0</v>
      </c>
      <c r="R86" s="453">
        <f t="shared" si="14"/>
        <v>0</v>
      </c>
    </row>
    <row r="87" spans="1:18" s="17" customFormat="1">
      <c r="A87" s="27">
        <v>77</v>
      </c>
      <c r="B87" s="447" t="s">
        <v>73</v>
      </c>
      <c r="C87" s="448" t="s">
        <v>163</v>
      </c>
      <c r="D87" s="448" t="s">
        <v>177</v>
      </c>
      <c r="E87" s="449" t="s">
        <v>98</v>
      </c>
      <c r="F87" s="447" t="s">
        <v>77</v>
      </c>
      <c r="G87" s="447" t="s">
        <v>98</v>
      </c>
      <c r="H87" s="448" t="s">
        <v>99</v>
      </c>
      <c r="I87" s="450">
        <v>22.7</v>
      </c>
      <c r="J87" s="26">
        <v>2</v>
      </c>
      <c r="K87" s="26">
        <v>2.5</v>
      </c>
      <c r="L87" s="451">
        <v>126</v>
      </c>
      <c r="M87" s="452"/>
      <c r="N87" s="453">
        <f t="shared" si="10"/>
        <v>2860.2</v>
      </c>
      <c r="O87" s="453">
        <f t="shared" si="11"/>
        <v>0</v>
      </c>
      <c r="P87" s="454">
        <f t="shared" si="12"/>
        <v>0</v>
      </c>
      <c r="Q87" s="454">
        <f t="shared" si="13"/>
        <v>0</v>
      </c>
      <c r="R87" s="453">
        <f t="shared" si="14"/>
        <v>0</v>
      </c>
    </row>
    <row r="88" spans="1:18" s="17" customFormat="1">
      <c r="A88" s="27">
        <v>78</v>
      </c>
      <c r="B88" s="447" t="s">
        <v>73</v>
      </c>
      <c r="C88" s="448" t="s">
        <v>163</v>
      </c>
      <c r="D88" s="448" t="s">
        <v>178</v>
      </c>
      <c r="E88" s="449" t="s">
        <v>98</v>
      </c>
      <c r="F88" s="447" t="s">
        <v>77</v>
      </c>
      <c r="G88" s="447" t="s">
        <v>98</v>
      </c>
      <c r="H88" s="448" t="s">
        <v>99</v>
      </c>
      <c r="I88" s="450">
        <v>10.53</v>
      </c>
      <c r="J88" s="26">
        <v>2</v>
      </c>
      <c r="K88" s="26">
        <v>2.5</v>
      </c>
      <c r="L88" s="451">
        <v>126</v>
      </c>
      <c r="M88" s="452"/>
      <c r="N88" s="453">
        <f t="shared" si="10"/>
        <v>1326.78</v>
      </c>
      <c r="O88" s="453">
        <f t="shared" si="11"/>
        <v>0</v>
      </c>
      <c r="P88" s="454">
        <f t="shared" si="12"/>
        <v>0</v>
      </c>
      <c r="Q88" s="454">
        <f t="shared" si="13"/>
        <v>0</v>
      </c>
      <c r="R88" s="453">
        <f t="shared" si="14"/>
        <v>0</v>
      </c>
    </row>
    <row r="89" spans="1:18" s="17" customFormat="1">
      <c r="A89" s="27">
        <v>79</v>
      </c>
      <c r="B89" s="447" t="s">
        <v>73</v>
      </c>
      <c r="C89" s="448" t="s">
        <v>163</v>
      </c>
      <c r="D89" s="448" t="s">
        <v>179</v>
      </c>
      <c r="E89" s="449" t="s">
        <v>98</v>
      </c>
      <c r="F89" s="447" t="s">
        <v>77</v>
      </c>
      <c r="G89" s="447" t="s">
        <v>98</v>
      </c>
      <c r="H89" s="448" t="s">
        <v>99</v>
      </c>
      <c r="I89" s="450">
        <v>11.11</v>
      </c>
      <c r="J89" s="26">
        <v>2</v>
      </c>
      <c r="K89" s="26">
        <v>2.5</v>
      </c>
      <c r="L89" s="451">
        <v>126</v>
      </c>
      <c r="M89" s="452"/>
      <c r="N89" s="453">
        <f t="shared" si="10"/>
        <v>1399.86</v>
      </c>
      <c r="O89" s="453">
        <f t="shared" si="11"/>
        <v>0</v>
      </c>
      <c r="P89" s="454">
        <f t="shared" si="12"/>
        <v>0</v>
      </c>
      <c r="Q89" s="454">
        <f t="shared" si="13"/>
        <v>0</v>
      </c>
      <c r="R89" s="453">
        <f t="shared" si="14"/>
        <v>0</v>
      </c>
    </row>
    <row r="90" spans="1:18" s="17" customFormat="1">
      <c r="A90" s="27">
        <v>80</v>
      </c>
      <c r="B90" s="447" t="s">
        <v>73</v>
      </c>
      <c r="C90" s="448" t="s">
        <v>163</v>
      </c>
      <c r="D90" s="448" t="s">
        <v>180</v>
      </c>
      <c r="E90" s="449" t="s">
        <v>181</v>
      </c>
      <c r="F90" s="447" t="s">
        <v>77</v>
      </c>
      <c r="G90" s="447" t="s">
        <v>182</v>
      </c>
      <c r="H90" s="448" t="s">
        <v>149</v>
      </c>
      <c r="I90" s="450">
        <v>10.07</v>
      </c>
      <c r="J90" s="26">
        <v>2</v>
      </c>
      <c r="K90" s="26">
        <v>1</v>
      </c>
      <c r="L90" s="451">
        <v>52.21</v>
      </c>
      <c r="M90" s="452"/>
      <c r="N90" s="453">
        <f t="shared" si="10"/>
        <v>525.75470000000007</v>
      </c>
      <c r="O90" s="453">
        <f t="shared" si="11"/>
        <v>0</v>
      </c>
      <c r="P90" s="454">
        <f t="shared" si="12"/>
        <v>0</v>
      </c>
      <c r="Q90" s="454">
        <f t="shared" si="13"/>
        <v>0</v>
      </c>
      <c r="R90" s="453">
        <f t="shared" si="14"/>
        <v>0</v>
      </c>
    </row>
    <row r="91" spans="1:18" s="17" customFormat="1">
      <c r="A91" s="27">
        <v>81</v>
      </c>
      <c r="B91" s="447" t="s">
        <v>73</v>
      </c>
      <c r="C91" s="448" t="s">
        <v>163</v>
      </c>
      <c r="D91" s="448" t="s">
        <v>183</v>
      </c>
      <c r="E91" s="449" t="s">
        <v>98</v>
      </c>
      <c r="F91" s="447" t="s">
        <v>77</v>
      </c>
      <c r="G91" s="447" t="s">
        <v>98</v>
      </c>
      <c r="H91" s="448" t="s">
        <v>99</v>
      </c>
      <c r="I91" s="450">
        <v>35.090000000000003</v>
      </c>
      <c r="J91" s="26">
        <v>2</v>
      </c>
      <c r="K91" s="26">
        <v>2.5</v>
      </c>
      <c r="L91" s="451">
        <v>126</v>
      </c>
      <c r="M91" s="452"/>
      <c r="N91" s="453">
        <f t="shared" si="10"/>
        <v>4421.34</v>
      </c>
      <c r="O91" s="453">
        <f t="shared" si="11"/>
        <v>0</v>
      </c>
      <c r="P91" s="454">
        <f t="shared" si="12"/>
        <v>0</v>
      </c>
      <c r="Q91" s="454">
        <f t="shared" si="13"/>
        <v>0</v>
      </c>
      <c r="R91" s="453">
        <f t="shared" si="14"/>
        <v>0</v>
      </c>
    </row>
    <row r="92" spans="1:18" s="17" customFormat="1">
      <c r="A92" s="27">
        <v>82</v>
      </c>
      <c r="B92" s="447" t="s">
        <v>73</v>
      </c>
      <c r="C92" s="448" t="s">
        <v>163</v>
      </c>
      <c r="D92" s="448" t="s">
        <v>184</v>
      </c>
      <c r="E92" s="449" t="s">
        <v>98</v>
      </c>
      <c r="F92" s="447" t="s">
        <v>77</v>
      </c>
      <c r="G92" s="447" t="s">
        <v>98</v>
      </c>
      <c r="H92" s="448" t="s">
        <v>99</v>
      </c>
      <c r="I92" s="450">
        <v>10.53</v>
      </c>
      <c r="J92" s="26">
        <v>2</v>
      </c>
      <c r="K92" s="26">
        <v>2.5</v>
      </c>
      <c r="L92" s="451">
        <v>126</v>
      </c>
      <c r="M92" s="452"/>
      <c r="N92" s="453">
        <f t="shared" si="10"/>
        <v>1326.78</v>
      </c>
      <c r="O92" s="453">
        <f t="shared" si="11"/>
        <v>0</v>
      </c>
      <c r="P92" s="454">
        <f t="shared" si="12"/>
        <v>0</v>
      </c>
      <c r="Q92" s="454">
        <f t="shared" si="13"/>
        <v>0</v>
      </c>
      <c r="R92" s="453">
        <f t="shared" si="14"/>
        <v>0</v>
      </c>
    </row>
    <row r="93" spans="1:18" s="17" customFormat="1">
      <c r="A93" s="27">
        <v>83</v>
      </c>
      <c r="B93" s="447" t="s">
        <v>73</v>
      </c>
      <c r="C93" s="448" t="s">
        <v>163</v>
      </c>
      <c r="D93" s="448" t="s">
        <v>185</v>
      </c>
      <c r="E93" s="449" t="s">
        <v>130</v>
      </c>
      <c r="F93" s="447" t="s">
        <v>106</v>
      </c>
      <c r="G93" s="447" t="s">
        <v>130</v>
      </c>
      <c r="H93" s="448" t="s">
        <v>131</v>
      </c>
      <c r="I93" s="450">
        <v>4.3899999999999997</v>
      </c>
      <c r="J93" s="28"/>
      <c r="K93" s="28"/>
      <c r="L93" s="28"/>
      <c r="M93" s="28"/>
      <c r="N93" s="28"/>
      <c r="O93" s="28"/>
      <c r="P93" s="28"/>
      <c r="Q93" s="28"/>
      <c r="R93" s="28"/>
    </row>
    <row r="94" spans="1:18" s="17" customFormat="1">
      <c r="A94" s="27">
        <v>84</v>
      </c>
      <c r="B94" s="447" t="s">
        <v>73</v>
      </c>
      <c r="C94" s="448" t="s">
        <v>163</v>
      </c>
      <c r="D94" s="448" t="s">
        <v>186</v>
      </c>
      <c r="E94" s="449" t="s">
        <v>130</v>
      </c>
      <c r="F94" s="447" t="s">
        <v>106</v>
      </c>
      <c r="G94" s="447" t="s">
        <v>130</v>
      </c>
      <c r="H94" s="448" t="s">
        <v>131</v>
      </c>
      <c r="I94" s="450">
        <v>10.72</v>
      </c>
      <c r="J94" s="28"/>
      <c r="K94" s="28"/>
      <c r="L94" s="28"/>
      <c r="M94" s="28"/>
      <c r="N94" s="28"/>
      <c r="O94" s="28"/>
      <c r="P94" s="28"/>
      <c r="Q94" s="28"/>
      <c r="R94" s="28"/>
    </row>
    <row r="95" spans="1:18" s="17" customFormat="1">
      <c r="A95" s="27">
        <v>85</v>
      </c>
      <c r="B95" s="447" t="s">
        <v>73</v>
      </c>
      <c r="C95" s="448" t="s">
        <v>163</v>
      </c>
      <c r="D95" s="448" t="s">
        <v>187</v>
      </c>
      <c r="E95" s="449" t="s">
        <v>139</v>
      </c>
      <c r="F95" s="447" t="s">
        <v>106</v>
      </c>
      <c r="G95" s="447" t="s">
        <v>140</v>
      </c>
      <c r="H95" s="448" t="s">
        <v>131</v>
      </c>
      <c r="I95" s="450">
        <v>13.45</v>
      </c>
      <c r="J95" s="28"/>
      <c r="K95" s="28"/>
      <c r="L95" s="28"/>
      <c r="M95" s="28"/>
      <c r="N95" s="28"/>
      <c r="O95" s="28"/>
      <c r="P95" s="28"/>
      <c r="Q95" s="28"/>
      <c r="R95" s="28"/>
    </row>
    <row r="96" spans="1:18" s="17" customFormat="1">
      <c r="A96" s="27">
        <v>86</v>
      </c>
      <c r="B96" s="447" t="s">
        <v>73</v>
      </c>
      <c r="C96" s="448" t="s">
        <v>163</v>
      </c>
      <c r="D96" s="448" t="s">
        <v>188</v>
      </c>
      <c r="E96" s="449" t="s">
        <v>98</v>
      </c>
      <c r="F96" s="447" t="s">
        <v>77</v>
      </c>
      <c r="G96" s="447" t="s">
        <v>98</v>
      </c>
      <c r="H96" s="448" t="s">
        <v>99</v>
      </c>
      <c r="I96" s="450">
        <v>17.579999999999998</v>
      </c>
      <c r="J96" s="26">
        <v>2</v>
      </c>
      <c r="K96" s="26">
        <v>2.5</v>
      </c>
      <c r="L96" s="451">
        <v>126</v>
      </c>
      <c r="M96" s="452"/>
      <c r="N96" s="453">
        <f t="shared" si="10"/>
        <v>2215.08</v>
      </c>
      <c r="O96" s="453">
        <f t="shared" si="11"/>
        <v>0</v>
      </c>
      <c r="P96" s="454">
        <f t="shared" si="12"/>
        <v>0</v>
      </c>
      <c r="Q96" s="454">
        <f t="shared" si="13"/>
        <v>0</v>
      </c>
      <c r="R96" s="453">
        <f t="shared" si="14"/>
        <v>0</v>
      </c>
    </row>
    <row r="97" spans="1:18" s="17" customFormat="1">
      <c r="A97" s="27">
        <v>87</v>
      </c>
      <c r="B97" s="447" t="s">
        <v>73</v>
      </c>
      <c r="C97" s="448" t="s">
        <v>163</v>
      </c>
      <c r="D97" s="448" t="s">
        <v>189</v>
      </c>
      <c r="E97" s="449" t="s">
        <v>98</v>
      </c>
      <c r="F97" s="447" t="s">
        <v>77</v>
      </c>
      <c r="G97" s="447" t="s">
        <v>98</v>
      </c>
      <c r="H97" s="448" t="s">
        <v>99</v>
      </c>
      <c r="I97" s="450">
        <v>10.31</v>
      </c>
      <c r="J97" s="26">
        <v>2</v>
      </c>
      <c r="K97" s="26">
        <v>2.5</v>
      </c>
      <c r="L97" s="451">
        <v>126</v>
      </c>
      <c r="M97" s="452"/>
      <c r="N97" s="453">
        <f t="shared" si="10"/>
        <v>1299.0600000000002</v>
      </c>
      <c r="O97" s="453">
        <f t="shared" si="11"/>
        <v>0</v>
      </c>
      <c r="P97" s="454">
        <f t="shared" si="12"/>
        <v>0</v>
      </c>
      <c r="Q97" s="454">
        <f t="shared" si="13"/>
        <v>0</v>
      </c>
      <c r="R97" s="453">
        <f t="shared" si="14"/>
        <v>0</v>
      </c>
    </row>
    <row r="98" spans="1:18" s="17" customFormat="1">
      <c r="A98" s="27">
        <v>88</v>
      </c>
      <c r="B98" s="447" t="s">
        <v>73</v>
      </c>
      <c r="C98" s="448" t="s">
        <v>163</v>
      </c>
      <c r="D98" s="448" t="s">
        <v>190</v>
      </c>
      <c r="E98" s="449" t="s">
        <v>98</v>
      </c>
      <c r="F98" s="447" t="s">
        <v>77</v>
      </c>
      <c r="G98" s="447" t="s">
        <v>98</v>
      </c>
      <c r="H98" s="448" t="s">
        <v>99</v>
      </c>
      <c r="I98" s="450">
        <v>28.62</v>
      </c>
      <c r="J98" s="26">
        <v>2</v>
      </c>
      <c r="K98" s="26">
        <v>2.5</v>
      </c>
      <c r="L98" s="451">
        <v>126</v>
      </c>
      <c r="M98" s="452"/>
      <c r="N98" s="453">
        <f t="shared" si="10"/>
        <v>3606.1200000000003</v>
      </c>
      <c r="O98" s="453">
        <f t="shared" si="11"/>
        <v>0</v>
      </c>
      <c r="P98" s="454">
        <f t="shared" si="12"/>
        <v>0</v>
      </c>
      <c r="Q98" s="454">
        <f t="shared" si="13"/>
        <v>0</v>
      </c>
      <c r="R98" s="453">
        <f t="shared" si="14"/>
        <v>0</v>
      </c>
    </row>
    <row r="99" spans="1:18" s="17" customFormat="1">
      <c r="A99" s="27">
        <v>89</v>
      </c>
      <c r="B99" s="447" t="s">
        <v>73</v>
      </c>
      <c r="C99" s="448" t="s">
        <v>163</v>
      </c>
      <c r="D99" s="448" t="s">
        <v>191</v>
      </c>
      <c r="E99" s="449" t="s">
        <v>92</v>
      </c>
      <c r="F99" s="447" t="s">
        <v>93</v>
      </c>
      <c r="G99" s="447" t="s">
        <v>92</v>
      </c>
      <c r="H99" s="448" t="s">
        <v>94</v>
      </c>
      <c r="I99" s="450">
        <v>3.63</v>
      </c>
      <c r="J99" s="26">
        <v>3</v>
      </c>
      <c r="K99" s="26">
        <v>5</v>
      </c>
      <c r="L99" s="451">
        <v>252</v>
      </c>
      <c r="M99" s="452"/>
      <c r="N99" s="453">
        <f t="shared" si="10"/>
        <v>914.76</v>
      </c>
      <c r="O99" s="453">
        <f t="shared" si="11"/>
        <v>0</v>
      </c>
      <c r="P99" s="454">
        <f t="shared" si="12"/>
        <v>0</v>
      </c>
      <c r="Q99" s="454">
        <f t="shared" si="13"/>
        <v>0</v>
      </c>
      <c r="R99" s="453">
        <f t="shared" si="14"/>
        <v>0</v>
      </c>
    </row>
    <row r="100" spans="1:18" s="17" customFormat="1">
      <c r="A100" s="27">
        <v>90</v>
      </c>
      <c r="B100" s="447" t="s">
        <v>73</v>
      </c>
      <c r="C100" s="448" t="s">
        <v>163</v>
      </c>
      <c r="D100" s="448" t="s">
        <v>192</v>
      </c>
      <c r="E100" s="449" t="s">
        <v>92</v>
      </c>
      <c r="F100" s="447" t="s">
        <v>93</v>
      </c>
      <c r="G100" s="447" t="s">
        <v>92</v>
      </c>
      <c r="H100" s="448" t="s">
        <v>94</v>
      </c>
      <c r="I100" s="450">
        <v>5.01</v>
      </c>
      <c r="J100" s="26">
        <v>3</v>
      </c>
      <c r="K100" s="26">
        <v>5</v>
      </c>
      <c r="L100" s="451">
        <v>252</v>
      </c>
      <c r="M100" s="452"/>
      <c r="N100" s="453">
        <f t="shared" si="10"/>
        <v>1262.52</v>
      </c>
      <c r="O100" s="453">
        <f t="shared" si="11"/>
        <v>0</v>
      </c>
      <c r="P100" s="454">
        <f t="shared" si="12"/>
        <v>0</v>
      </c>
      <c r="Q100" s="454">
        <f t="shared" si="13"/>
        <v>0</v>
      </c>
      <c r="R100" s="453">
        <f t="shared" si="14"/>
        <v>0</v>
      </c>
    </row>
    <row r="101" spans="1:18" s="17" customFormat="1">
      <c r="A101" s="27">
        <v>91</v>
      </c>
      <c r="B101" s="447" t="s">
        <v>73</v>
      </c>
      <c r="C101" s="448" t="s">
        <v>163</v>
      </c>
      <c r="D101" s="448" t="s">
        <v>193</v>
      </c>
      <c r="E101" s="449" t="s">
        <v>92</v>
      </c>
      <c r="F101" s="447" t="s">
        <v>93</v>
      </c>
      <c r="G101" s="447" t="s">
        <v>92</v>
      </c>
      <c r="H101" s="448" t="s">
        <v>94</v>
      </c>
      <c r="I101" s="450">
        <v>12.82</v>
      </c>
      <c r="J101" s="26">
        <v>3</v>
      </c>
      <c r="K101" s="26">
        <v>5</v>
      </c>
      <c r="L101" s="451">
        <v>252</v>
      </c>
      <c r="M101" s="452"/>
      <c r="N101" s="453">
        <f t="shared" si="10"/>
        <v>3230.64</v>
      </c>
      <c r="O101" s="453">
        <f t="shared" si="11"/>
        <v>0</v>
      </c>
      <c r="P101" s="454">
        <f t="shared" si="12"/>
        <v>0</v>
      </c>
      <c r="Q101" s="454">
        <f t="shared" si="13"/>
        <v>0</v>
      </c>
      <c r="R101" s="453">
        <f t="shared" si="14"/>
        <v>0</v>
      </c>
    </row>
    <row r="102" spans="1:18" s="17" customFormat="1">
      <c r="A102" s="27">
        <v>92</v>
      </c>
      <c r="B102" s="447" t="s">
        <v>73</v>
      </c>
      <c r="C102" s="448" t="s">
        <v>163</v>
      </c>
      <c r="D102" s="448" t="s">
        <v>194</v>
      </c>
      <c r="E102" s="449" t="s">
        <v>92</v>
      </c>
      <c r="F102" s="447" t="s">
        <v>93</v>
      </c>
      <c r="G102" s="447" t="s">
        <v>92</v>
      </c>
      <c r="H102" s="448" t="s">
        <v>94</v>
      </c>
      <c r="I102" s="450">
        <v>9.4</v>
      </c>
      <c r="J102" s="26">
        <v>3</v>
      </c>
      <c r="K102" s="26">
        <v>5</v>
      </c>
      <c r="L102" s="451">
        <v>252</v>
      </c>
      <c r="M102" s="452"/>
      <c r="N102" s="453">
        <f t="shared" si="10"/>
        <v>2368.8000000000002</v>
      </c>
      <c r="O102" s="453">
        <f t="shared" si="11"/>
        <v>0</v>
      </c>
      <c r="P102" s="454">
        <f t="shared" si="12"/>
        <v>0</v>
      </c>
      <c r="Q102" s="454">
        <f t="shared" si="13"/>
        <v>0</v>
      </c>
      <c r="R102" s="453">
        <f t="shared" si="14"/>
        <v>0</v>
      </c>
    </row>
    <row r="103" spans="1:18" s="17" customFormat="1">
      <c r="A103" s="27">
        <v>93</v>
      </c>
      <c r="B103" s="447" t="s">
        <v>73</v>
      </c>
      <c r="C103" s="448" t="s">
        <v>163</v>
      </c>
      <c r="D103" s="448" t="s">
        <v>195</v>
      </c>
      <c r="E103" s="449" t="s">
        <v>98</v>
      </c>
      <c r="F103" s="447" t="s">
        <v>77</v>
      </c>
      <c r="G103" s="447" t="s">
        <v>98</v>
      </c>
      <c r="H103" s="448" t="s">
        <v>99</v>
      </c>
      <c r="I103" s="450">
        <v>41.71</v>
      </c>
      <c r="J103" s="26">
        <v>2</v>
      </c>
      <c r="K103" s="26">
        <v>2.5</v>
      </c>
      <c r="L103" s="451">
        <v>126</v>
      </c>
      <c r="M103" s="452"/>
      <c r="N103" s="453">
        <f t="shared" si="10"/>
        <v>5255.46</v>
      </c>
      <c r="O103" s="453">
        <f t="shared" si="11"/>
        <v>0</v>
      </c>
      <c r="P103" s="454">
        <f t="shared" si="12"/>
        <v>0</v>
      </c>
      <c r="Q103" s="454">
        <f t="shared" si="13"/>
        <v>0</v>
      </c>
      <c r="R103" s="453">
        <f t="shared" si="14"/>
        <v>0</v>
      </c>
    </row>
    <row r="104" spans="1:18" s="17" customFormat="1">
      <c r="A104" s="27">
        <v>94</v>
      </c>
      <c r="B104" s="447" t="s">
        <v>73</v>
      </c>
      <c r="C104" s="448" t="s">
        <v>163</v>
      </c>
      <c r="D104" s="448" t="s">
        <v>196</v>
      </c>
      <c r="E104" s="449" t="s">
        <v>80</v>
      </c>
      <c r="F104" s="447" t="s">
        <v>77</v>
      </c>
      <c r="G104" s="447" t="s">
        <v>80</v>
      </c>
      <c r="H104" s="448" t="s">
        <v>81</v>
      </c>
      <c r="I104" s="450">
        <v>23.8</v>
      </c>
      <c r="J104" s="26">
        <v>2</v>
      </c>
      <c r="K104" s="26">
        <v>2.5</v>
      </c>
      <c r="L104" s="451">
        <v>126</v>
      </c>
      <c r="M104" s="452"/>
      <c r="N104" s="453">
        <f t="shared" si="10"/>
        <v>2998.8</v>
      </c>
      <c r="O104" s="453">
        <f t="shared" si="11"/>
        <v>0</v>
      </c>
      <c r="P104" s="454">
        <f t="shared" si="12"/>
        <v>0</v>
      </c>
      <c r="Q104" s="454">
        <f t="shared" si="13"/>
        <v>0</v>
      </c>
      <c r="R104" s="453">
        <f t="shared" si="14"/>
        <v>0</v>
      </c>
    </row>
    <row r="105" spans="1:18" s="17" customFormat="1">
      <c r="A105" s="27">
        <v>95</v>
      </c>
      <c r="B105" s="447" t="s">
        <v>73</v>
      </c>
      <c r="C105" s="448" t="s">
        <v>163</v>
      </c>
      <c r="D105" s="448" t="s">
        <v>197</v>
      </c>
      <c r="E105" s="449" t="s">
        <v>98</v>
      </c>
      <c r="F105" s="447" t="s">
        <v>77</v>
      </c>
      <c r="G105" s="447" t="s">
        <v>98</v>
      </c>
      <c r="H105" s="448" t="s">
        <v>99</v>
      </c>
      <c r="I105" s="450">
        <v>12.43</v>
      </c>
      <c r="J105" s="26">
        <v>2</v>
      </c>
      <c r="K105" s="26">
        <v>2.5</v>
      </c>
      <c r="L105" s="451">
        <v>126</v>
      </c>
      <c r="M105" s="452"/>
      <c r="N105" s="453">
        <f t="shared" si="10"/>
        <v>1566.18</v>
      </c>
      <c r="O105" s="453">
        <f t="shared" si="11"/>
        <v>0</v>
      </c>
      <c r="P105" s="454">
        <f t="shared" si="12"/>
        <v>0</v>
      </c>
      <c r="Q105" s="454">
        <f t="shared" si="13"/>
        <v>0</v>
      </c>
      <c r="R105" s="453">
        <f t="shared" si="14"/>
        <v>0</v>
      </c>
    </row>
    <row r="106" spans="1:18" s="17" customFormat="1">
      <c r="A106" s="27">
        <v>96</v>
      </c>
      <c r="B106" s="447" t="s">
        <v>73</v>
      </c>
      <c r="C106" s="448" t="s">
        <v>163</v>
      </c>
      <c r="D106" s="448" t="s">
        <v>198</v>
      </c>
      <c r="E106" s="449" t="s">
        <v>98</v>
      </c>
      <c r="F106" s="447" t="s">
        <v>77</v>
      </c>
      <c r="G106" s="447" t="s">
        <v>98</v>
      </c>
      <c r="H106" s="448" t="s">
        <v>99</v>
      </c>
      <c r="I106" s="450">
        <v>22.6</v>
      </c>
      <c r="J106" s="26">
        <v>2</v>
      </c>
      <c r="K106" s="26">
        <v>2.5</v>
      </c>
      <c r="L106" s="451">
        <v>126</v>
      </c>
      <c r="M106" s="452"/>
      <c r="N106" s="453">
        <f t="shared" si="10"/>
        <v>2847.6000000000004</v>
      </c>
      <c r="O106" s="453">
        <f t="shared" si="11"/>
        <v>0</v>
      </c>
      <c r="P106" s="454">
        <f t="shared" si="12"/>
        <v>0</v>
      </c>
      <c r="Q106" s="454">
        <f t="shared" si="13"/>
        <v>0</v>
      </c>
      <c r="R106" s="453">
        <f t="shared" si="14"/>
        <v>0</v>
      </c>
    </row>
    <row r="107" spans="1:18" s="17" customFormat="1">
      <c r="A107" s="27">
        <v>97</v>
      </c>
      <c r="B107" s="447" t="s">
        <v>73</v>
      </c>
      <c r="C107" s="448" t="s">
        <v>163</v>
      </c>
      <c r="D107" s="448" t="s">
        <v>199</v>
      </c>
      <c r="E107" s="449" t="s">
        <v>80</v>
      </c>
      <c r="F107" s="447" t="s">
        <v>77</v>
      </c>
      <c r="G107" s="447" t="s">
        <v>80</v>
      </c>
      <c r="H107" s="448" t="s">
        <v>81</v>
      </c>
      <c r="I107" s="450">
        <v>18.73</v>
      </c>
      <c r="J107" s="26">
        <v>2</v>
      </c>
      <c r="K107" s="26">
        <v>2.5</v>
      </c>
      <c r="L107" s="451">
        <v>126</v>
      </c>
      <c r="M107" s="452"/>
      <c r="N107" s="453">
        <f t="shared" si="10"/>
        <v>2359.98</v>
      </c>
      <c r="O107" s="453">
        <f t="shared" si="11"/>
        <v>0</v>
      </c>
      <c r="P107" s="454">
        <f t="shared" si="12"/>
        <v>0</v>
      </c>
      <c r="Q107" s="454">
        <f t="shared" si="13"/>
        <v>0</v>
      </c>
      <c r="R107" s="453">
        <f t="shared" si="14"/>
        <v>0</v>
      </c>
    </row>
    <row r="108" spans="1:18" s="17" customFormat="1">
      <c r="A108" s="27">
        <v>98</v>
      </c>
      <c r="B108" s="447" t="s">
        <v>73</v>
      </c>
      <c r="C108" s="448" t="s">
        <v>163</v>
      </c>
      <c r="D108" s="448" t="s">
        <v>200</v>
      </c>
      <c r="E108" s="449" t="s">
        <v>98</v>
      </c>
      <c r="F108" s="447" t="s">
        <v>77</v>
      </c>
      <c r="G108" s="447" t="s">
        <v>98</v>
      </c>
      <c r="H108" s="448" t="s">
        <v>99</v>
      </c>
      <c r="I108" s="450">
        <v>28.32</v>
      </c>
      <c r="J108" s="26">
        <v>2</v>
      </c>
      <c r="K108" s="26">
        <v>2.5</v>
      </c>
      <c r="L108" s="451">
        <v>126</v>
      </c>
      <c r="M108" s="452"/>
      <c r="N108" s="453">
        <f t="shared" si="10"/>
        <v>3568.32</v>
      </c>
      <c r="O108" s="453">
        <f t="shared" si="11"/>
        <v>0</v>
      </c>
      <c r="P108" s="454">
        <f t="shared" si="12"/>
        <v>0</v>
      </c>
      <c r="Q108" s="454">
        <f t="shared" si="13"/>
        <v>0</v>
      </c>
      <c r="R108" s="453">
        <f t="shared" si="14"/>
        <v>0</v>
      </c>
    </row>
    <row r="109" spans="1:18" s="17" customFormat="1">
      <c r="A109" s="27">
        <v>99</v>
      </c>
      <c r="B109" s="447" t="s">
        <v>73</v>
      </c>
      <c r="C109" s="448" t="s">
        <v>163</v>
      </c>
      <c r="D109" s="448" t="s">
        <v>201</v>
      </c>
      <c r="E109" s="449" t="s">
        <v>98</v>
      </c>
      <c r="F109" s="447" t="s">
        <v>77</v>
      </c>
      <c r="G109" s="447" t="s">
        <v>98</v>
      </c>
      <c r="H109" s="448" t="s">
        <v>99</v>
      </c>
      <c r="I109" s="450">
        <v>35.04</v>
      </c>
      <c r="J109" s="26">
        <v>2</v>
      </c>
      <c r="K109" s="26">
        <v>2.5</v>
      </c>
      <c r="L109" s="451">
        <v>126</v>
      </c>
      <c r="M109" s="452"/>
      <c r="N109" s="453">
        <f t="shared" si="10"/>
        <v>4415.04</v>
      </c>
      <c r="O109" s="453">
        <f t="shared" si="11"/>
        <v>0</v>
      </c>
      <c r="P109" s="454">
        <f t="shared" si="12"/>
        <v>0</v>
      </c>
      <c r="Q109" s="454">
        <f t="shared" si="13"/>
        <v>0</v>
      </c>
      <c r="R109" s="453">
        <f t="shared" si="14"/>
        <v>0</v>
      </c>
    </row>
    <row r="110" spans="1:18" s="17" customFormat="1">
      <c r="A110" s="27">
        <v>100</v>
      </c>
      <c r="B110" s="447" t="s">
        <v>73</v>
      </c>
      <c r="C110" s="448" t="s">
        <v>163</v>
      </c>
      <c r="D110" s="448" t="s">
        <v>202</v>
      </c>
      <c r="E110" s="449" t="s">
        <v>98</v>
      </c>
      <c r="F110" s="447" t="s">
        <v>77</v>
      </c>
      <c r="G110" s="447" t="s">
        <v>98</v>
      </c>
      <c r="H110" s="448" t="s">
        <v>99</v>
      </c>
      <c r="I110" s="450">
        <v>17.940000000000001</v>
      </c>
      <c r="J110" s="26">
        <v>2</v>
      </c>
      <c r="K110" s="26">
        <v>2.5</v>
      </c>
      <c r="L110" s="451">
        <v>126</v>
      </c>
      <c r="M110" s="452"/>
      <c r="N110" s="453">
        <f t="shared" si="10"/>
        <v>2260.44</v>
      </c>
      <c r="O110" s="453">
        <f t="shared" si="11"/>
        <v>0</v>
      </c>
      <c r="P110" s="454">
        <f t="shared" si="12"/>
        <v>0</v>
      </c>
      <c r="Q110" s="454">
        <f t="shared" si="13"/>
        <v>0</v>
      </c>
      <c r="R110" s="453">
        <f t="shared" si="14"/>
        <v>0</v>
      </c>
    </row>
    <row r="111" spans="1:18" s="17" customFormat="1">
      <c r="A111" s="27">
        <v>101</v>
      </c>
      <c r="B111" s="447" t="s">
        <v>73</v>
      </c>
      <c r="C111" s="448" t="s">
        <v>163</v>
      </c>
      <c r="D111" s="448" t="s">
        <v>203</v>
      </c>
      <c r="E111" s="449" t="s">
        <v>98</v>
      </c>
      <c r="F111" s="447" t="s">
        <v>77</v>
      </c>
      <c r="G111" s="447" t="s">
        <v>98</v>
      </c>
      <c r="H111" s="448" t="s">
        <v>99</v>
      </c>
      <c r="I111" s="450">
        <v>15.43</v>
      </c>
      <c r="J111" s="26">
        <v>2</v>
      </c>
      <c r="K111" s="26">
        <v>2.5</v>
      </c>
      <c r="L111" s="451">
        <v>126</v>
      </c>
      <c r="M111" s="452"/>
      <c r="N111" s="453">
        <f t="shared" si="10"/>
        <v>1944.18</v>
      </c>
      <c r="O111" s="453">
        <f t="shared" si="11"/>
        <v>0</v>
      </c>
      <c r="P111" s="454">
        <f t="shared" si="12"/>
        <v>0</v>
      </c>
      <c r="Q111" s="454">
        <f t="shared" si="13"/>
        <v>0</v>
      </c>
      <c r="R111" s="453">
        <f t="shared" si="14"/>
        <v>0</v>
      </c>
    </row>
    <row r="112" spans="1:18" s="17" customFormat="1">
      <c r="A112" s="27">
        <v>102</v>
      </c>
      <c r="B112" s="447" t="s">
        <v>73</v>
      </c>
      <c r="C112" s="448" t="s">
        <v>163</v>
      </c>
      <c r="D112" s="448" t="s">
        <v>204</v>
      </c>
      <c r="E112" s="449" t="s">
        <v>98</v>
      </c>
      <c r="F112" s="447" t="s">
        <v>77</v>
      </c>
      <c r="G112" s="447" t="s">
        <v>98</v>
      </c>
      <c r="H112" s="448" t="s">
        <v>99</v>
      </c>
      <c r="I112" s="450">
        <v>53.75</v>
      </c>
      <c r="J112" s="26">
        <v>2</v>
      </c>
      <c r="K112" s="26">
        <v>2.5</v>
      </c>
      <c r="L112" s="451">
        <v>126</v>
      </c>
      <c r="M112" s="452"/>
      <c r="N112" s="453">
        <f t="shared" si="10"/>
        <v>6772.5</v>
      </c>
      <c r="O112" s="453">
        <f t="shared" si="11"/>
        <v>0</v>
      </c>
      <c r="P112" s="454">
        <f t="shared" si="12"/>
        <v>0</v>
      </c>
      <c r="Q112" s="454">
        <f t="shared" si="13"/>
        <v>0</v>
      </c>
      <c r="R112" s="453">
        <f t="shared" si="14"/>
        <v>0</v>
      </c>
    </row>
    <row r="113" spans="1:18" s="17" customFormat="1">
      <c r="A113" s="27">
        <v>103</v>
      </c>
      <c r="B113" s="447" t="s">
        <v>73</v>
      </c>
      <c r="C113" s="448" t="s">
        <v>163</v>
      </c>
      <c r="D113" s="448" t="s">
        <v>205</v>
      </c>
      <c r="E113" s="449" t="s">
        <v>98</v>
      </c>
      <c r="F113" s="447" t="s">
        <v>77</v>
      </c>
      <c r="G113" s="447" t="s">
        <v>98</v>
      </c>
      <c r="H113" s="448" t="s">
        <v>99</v>
      </c>
      <c r="I113" s="450">
        <v>19.48</v>
      </c>
      <c r="J113" s="26">
        <v>2</v>
      </c>
      <c r="K113" s="26">
        <v>2.5</v>
      </c>
      <c r="L113" s="451">
        <v>126</v>
      </c>
      <c r="M113" s="452"/>
      <c r="N113" s="453">
        <f t="shared" si="10"/>
        <v>2454.48</v>
      </c>
      <c r="O113" s="453">
        <f t="shared" si="11"/>
        <v>0</v>
      </c>
      <c r="P113" s="454">
        <f t="shared" si="12"/>
        <v>0</v>
      </c>
      <c r="Q113" s="454">
        <f t="shared" si="13"/>
        <v>0</v>
      </c>
      <c r="R113" s="453">
        <f t="shared" si="14"/>
        <v>0</v>
      </c>
    </row>
    <row r="114" spans="1:18" s="17" customFormat="1">
      <c r="A114" s="27">
        <v>104</v>
      </c>
      <c r="B114" s="447" t="s">
        <v>73</v>
      </c>
      <c r="C114" s="448" t="s">
        <v>206</v>
      </c>
      <c r="D114" s="448" t="s">
        <v>207</v>
      </c>
      <c r="E114" s="449" t="s">
        <v>76</v>
      </c>
      <c r="F114" s="447" t="s">
        <v>93</v>
      </c>
      <c r="G114" s="447" t="s">
        <v>76</v>
      </c>
      <c r="H114" s="448" t="s">
        <v>78</v>
      </c>
      <c r="I114" s="450">
        <v>37.33</v>
      </c>
      <c r="J114" s="26">
        <v>2</v>
      </c>
      <c r="K114" s="26">
        <v>1</v>
      </c>
      <c r="L114" s="451">
        <v>52.21</v>
      </c>
      <c r="M114" s="452"/>
      <c r="N114" s="453">
        <f t="shared" si="10"/>
        <v>1948.9992999999999</v>
      </c>
      <c r="O114" s="453">
        <f t="shared" si="11"/>
        <v>0</v>
      </c>
      <c r="P114" s="454">
        <f t="shared" si="12"/>
        <v>0</v>
      </c>
      <c r="Q114" s="454">
        <f t="shared" si="13"/>
        <v>0</v>
      </c>
      <c r="R114" s="453">
        <f t="shared" si="14"/>
        <v>0</v>
      </c>
    </row>
    <row r="115" spans="1:18" s="17" customFormat="1">
      <c r="A115" s="27">
        <v>105</v>
      </c>
      <c r="B115" s="447" t="s">
        <v>73</v>
      </c>
      <c r="C115" s="448" t="s">
        <v>206</v>
      </c>
      <c r="D115" s="448" t="s">
        <v>208</v>
      </c>
      <c r="E115" s="449" t="s">
        <v>76</v>
      </c>
      <c r="F115" s="447" t="s">
        <v>77</v>
      </c>
      <c r="G115" s="447" t="s">
        <v>76</v>
      </c>
      <c r="H115" s="448" t="s">
        <v>78</v>
      </c>
      <c r="I115" s="450">
        <v>103.61</v>
      </c>
      <c r="J115" s="26">
        <v>2</v>
      </c>
      <c r="K115" s="26">
        <v>1</v>
      </c>
      <c r="L115" s="451">
        <v>52.21</v>
      </c>
      <c r="M115" s="452"/>
      <c r="N115" s="453">
        <f t="shared" si="10"/>
        <v>5409.4781000000003</v>
      </c>
      <c r="O115" s="453">
        <f t="shared" si="11"/>
        <v>0</v>
      </c>
      <c r="P115" s="454">
        <f t="shared" si="12"/>
        <v>0</v>
      </c>
      <c r="Q115" s="454">
        <f t="shared" si="13"/>
        <v>0</v>
      </c>
      <c r="R115" s="453">
        <f t="shared" si="14"/>
        <v>0</v>
      </c>
    </row>
    <row r="116" spans="1:18" s="17" customFormat="1">
      <c r="A116" s="27">
        <v>106</v>
      </c>
      <c r="B116" s="447" t="s">
        <v>73</v>
      </c>
      <c r="C116" s="448" t="s">
        <v>206</v>
      </c>
      <c r="D116" s="448" t="s">
        <v>209</v>
      </c>
      <c r="E116" s="449" t="s">
        <v>88</v>
      </c>
      <c r="F116" s="447" t="s">
        <v>106</v>
      </c>
      <c r="G116" s="447" t="s">
        <v>89</v>
      </c>
      <c r="H116" s="448" t="s">
        <v>90</v>
      </c>
      <c r="I116" s="450">
        <v>12.3</v>
      </c>
      <c r="J116" s="26">
        <v>3</v>
      </c>
      <c r="K116" s="26">
        <v>5</v>
      </c>
      <c r="L116" s="451">
        <v>252</v>
      </c>
      <c r="M116" s="452"/>
      <c r="N116" s="453">
        <f t="shared" si="10"/>
        <v>3099.6000000000004</v>
      </c>
      <c r="O116" s="453">
        <f t="shared" si="11"/>
        <v>0</v>
      </c>
      <c r="P116" s="454">
        <f t="shared" si="12"/>
        <v>0</v>
      </c>
      <c r="Q116" s="454">
        <f t="shared" si="13"/>
        <v>0</v>
      </c>
      <c r="R116" s="453">
        <f t="shared" si="14"/>
        <v>0</v>
      </c>
    </row>
    <row r="117" spans="1:18" s="17" customFormat="1">
      <c r="A117" s="27">
        <v>107</v>
      </c>
      <c r="B117" s="447" t="s">
        <v>73</v>
      </c>
      <c r="C117" s="448" t="s">
        <v>206</v>
      </c>
      <c r="D117" s="448" t="s">
        <v>209</v>
      </c>
      <c r="E117" s="449" t="s">
        <v>107</v>
      </c>
      <c r="F117" s="447" t="s">
        <v>106</v>
      </c>
      <c r="G117" s="447" t="s">
        <v>89</v>
      </c>
      <c r="H117" s="448" t="s">
        <v>90</v>
      </c>
      <c r="I117" s="450">
        <v>36.840000000000003</v>
      </c>
      <c r="J117" s="26">
        <v>2</v>
      </c>
      <c r="K117" s="26">
        <v>5</v>
      </c>
      <c r="L117" s="451">
        <v>252</v>
      </c>
      <c r="M117" s="452"/>
      <c r="N117" s="453">
        <f t="shared" si="10"/>
        <v>9283.68</v>
      </c>
      <c r="O117" s="453">
        <f t="shared" si="11"/>
        <v>0</v>
      </c>
      <c r="P117" s="454">
        <f t="shared" si="12"/>
        <v>0</v>
      </c>
      <c r="Q117" s="454">
        <f t="shared" si="13"/>
        <v>0</v>
      </c>
      <c r="R117" s="453">
        <f t="shared" si="14"/>
        <v>0</v>
      </c>
    </row>
    <row r="118" spans="1:18" s="17" customFormat="1">
      <c r="A118" s="27">
        <v>108</v>
      </c>
      <c r="B118" s="447" t="s">
        <v>73</v>
      </c>
      <c r="C118" s="448" t="s">
        <v>206</v>
      </c>
      <c r="D118" s="448" t="s">
        <v>210</v>
      </c>
      <c r="E118" s="449" t="s">
        <v>76</v>
      </c>
      <c r="F118" s="447" t="s">
        <v>77</v>
      </c>
      <c r="G118" s="447" t="s">
        <v>76</v>
      </c>
      <c r="H118" s="448" t="s">
        <v>78</v>
      </c>
      <c r="I118" s="450">
        <v>88.15</v>
      </c>
      <c r="J118" s="26">
        <v>2</v>
      </c>
      <c r="K118" s="26">
        <v>1</v>
      </c>
      <c r="L118" s="451">
        <v>52.21</v>
      </c>
      <c r="M118" s="452"/>
      <c r="N118" s="453">
        <f t="shared" si="10"/>
        <v>4602.3115000000007</v>
      </c>
      <c r="O118" s="453">
        <f t="shared" si="11"/>
        <v>0</v>
      </c>
      <c r="P118" s="454">
        <f t="shared" si="12"/>
        <v>0</v>
      </c>
      <c r="Q118" s="454">
        <f t="shared" si="13"/>
        <v>0</v>
      </c>
      <c r="R118" s="453">
        <f t="shared" si="14"/>
        <v>0</v>
      </c>
    </row>
    <row r="119" spans="1:18" s="17" customFormat="1">
      <c r="A119" s="27">
        <v>109</v>
      </c>
      <c r="B119" s="447" t="s">
        <v>73</v>
      </c>
      <c r="C119" s="448" t="s">
        <v>206</v>
      </c>
      <c r="D119" s="448" t="s">
        <v>211</v>
      </c>
      <c r="E119" s="449" t="s">
        <v>98</v>
      </c>
      <c r="F119" s="447" t="s">
        <v>77</v>
      </c>
      <c r="G119" s="447" t="s">
        <v>98</v>
      </c>
      <c r="H119" s="448" t="s">
        <v>99</v>
      </c>
      <c r="I119" s="450">
        <v>69.819999999999993</v>
      </c>
      <c r="J119" s="26">
        <v>2</v>
      </c>
      <c r="K119" s="26">
        <v>2.5</v>
      </c>
      <c r="L119" s="451">
        <v>126</v>
      </c>
      <c r="M119" s="452"/>
      <c r="N119" s="453">
        <f t="shared" si="10"/>
        <v>8797.32</v>
      </c>
      <c r="O119" s="453">
        <f t="shared" si="11"/>
        <v>0</v>
      </c>
      <c r="P119" s="454">
        <f t="shared" si="12"/>
        <v>0</v>
      </c>
      <c r="Q119" s="454">
        <f t="shared" si="13"/>
        <v>0</v>
      </c>
      <c r="R119" s="453">
        <f t="shared" si="14"/>
        <v>0</v>
      </c>
    </row>
    <row r="120" spans="1:18" s="17" customFormat="1">
      <c r="A120" s="27">
        <v>110</v>
      </c>
      <c r="B120" s="447" t="s">
        <v>73</v>
      </c>
      <c r="C120" s="448" t="s">
        <v>206</v>
      </c>
      <c r="D120" s="448" t="s">
        <v>212</v>
      </c>
      <c r="E120" s="449" t="s">
        <v>76</v>
      </c>
      <c r="F120" s="447" t="s">
        <v>77</v>
      </c>
      <c r="G120" s="447" t="s">
        <v>76</v>
      </c>
      <c r="H120" s="448" t="s">
        <v>78</v>
      </c>
      <c r="I120" s="450">
        <v>28.49</v>
      </c>
      <c r="J120" s="26">
        <v>2</v>
      </c>
      <c r="K120" s="26">
        <v>1</v>
      </c>
      <c r="L120" s="451">
        <v>52.21</v>
      </c>
      <c r="M120" s="452"/>
      <c r="N120" s="453">
        <f t="shared" si="10"/>
        <v>1487.4629</v>
      </c>
      <c r="O120" s="453">
        <f t="shared" si="11"/>
        <v>0</v>
      </c>
      <c r="P120" s="454">
        <f t="shared" si="12"/>
        <v>0</v>
      </c>
      <c r="Q120" s="454">
        <f t="shared" si="13"/>
        <v>0</v>
      </c>
      <c r="R120" s="453">
        <f t="shared" si="14"/>
        <v>0</v>
      </c>
    </row>
    <row r="121" spans="1:18" s="17" customFormat="1">
      <c r="A121" s="27">
        <v>111</v>
      </c>
      <c r="B121" s="447" t="s">
        <v>73</v>
      </c>
      <c r="C121" s="448" t="s">
        <v>206</v>
      </c>
      <c r="D121" s="448" t="s">
        <v>213</v>
      </c>
      <c r="E121" s="449" t="s">
        <v>98</v>
      </c>
      <c r="F121" s="447" t="s">
        <v>77</v>
      </c>
      <c r="G121" s="447" t="s">
        <v>98</v>
      </c>
      <c r="H121" s="448" t="s">
        <v>99</v>
      </c>
      <c r="I121" s="450">
        <v>45.44</v>
      </c>
      <c r="J121" s="26">
        <v>2</v>
      </c>
      <c r="K121" s="26">
        <v>2.5</v>
      </c>
      <c r="L121" s="451">
        <v>126</v>
      </c>
      <c r="M121" s="452"/>
      <c r="N121" s="453">
        <f t="shared" si="10"/>
        <v>5725.44</v>
      </c>
      <c r="O121" s="453">
        <f t="shared" si="11"/>
        <v>0</v>
      </c>
      <c r="P121" s="454">
        <f t="shared" si="12"/>
        <v>0</v>
      </c>
      <c r="Q121" s="454">
        <f t="shared" si="13"/>
        <v>0</v>
      </c>
      <c r="R121" s="453">
        <f t="shared" si="14"/>
        <v>0</v>
      </c>
    </row>
    <row r="122" spans="1:18" s="17" customFormat="1">
      <c r="A122" s="27">
        <v>112</v>
      </c>
      <c r="B122" s="447" t="s">
        <v>73</v>
      </c>
      <c r="C122" s="448" t="s">
        <v>206</v>
      </c>
      <c r="D122" s="448" t="s">
        <v>214</v>
      </c>
      <c r="E122" s="449" t="s">
        <v>76</v>
      </c>
      <c r="F122" s="447" t="s">
        <v>77</v>
      </c>
      <c r="G122" s="447" t="s">
        <v>76</v>
      </c>
      <c r="H122" s="448" t="s">
        <v>78</v>
      </c>
      <c r="I122" s="450">
        <v>94.64</v>
      </c>
      <c r="J122" s="26">
        <v>2</v>
      </c>
      <c r="K122" s="26">
        <v>1</v>
      </c>
      <c r="L122" s="451">
        <v>52.21</v>
      </c>
      <c r="M122" s="452"/>
      <c r="N122" s="453">
        <f t="shared" si="10"/>
        <v>4941.1544000000004</v>
      </c>
      <c r="O122" s="453">
        <f t="shared" si="11"/>
        <v>0</v>
      </c>
      <c r="P122" s="454">
        <f t="shared" si="12"/>
        <v>0</v>
      </c>
      <c r="Q122" s="454">
        <f t="shared" si="13"/>
        <v>0</v>
      </c>
      <c r="R122" s="453">
        <f t="shared" si="14"/>
        <v>0</v>
      </c>
    </row>
    <row r="123" spans="1:18" s="17" customFormat="1">
      <c r="A123" s="27">
        <v>113</v>
      </c>
      <c r="B123" s="447" t="s">
        <v>73</v>
      </c>
      <c r="C123" s="448" t="s">
        <v>206</v>
      </c>
      <c r="D123" s="448" t="s">
        <v>215</v>
      </c>
      <c r="E123" s="449" t="s">
        <v>98</v>
      </c>
      <c r="F123" s="447" t="s">
        <v>77</v>
      </c>
      <c r="G123" s="447" t="s">
        <v>98</v>
      </c>
      <c r="H123" s="448" t="s">
        <v>99</v>
      </c>
      <c r="I123" s="450">
        <v>87.28</v>
      </c>
      <c r="J123" s="26">
        <v>2</v>
      </c>
      <c r="K123" s="26">
        <v>2.5</v>
      </c>
      <c r="L123" s="451">
        <v>126</v>
      </c>
      <c r="M123" s="452"/>
      <c r="N123" s="453">
        <f t="shared" si="10"/>
        <v>10997.28</v>
      </c>
      <c r="O123" s="453">
        <f t="shared" si="11"/>
        <v>0</v>
      </c>
      <c r="P123" s="454">
        <f t="shared" si="12"/>
        <v>0</v>
      </c>
      <c r="Q123" s="454">
        <f t="shared" si="13"/>
        <v>0</v>
      </c>
      <c r="R123" s="453">
        <f t="shared" si="14"/>
        <v>0</v>
      </c>
    </row>
    <row r="124" spans="1:18" s="17" customFormat="1">
      <c r="A124" s="27">
        <v>114</v>
      </c>
      <c r="B124" s="447" t="s">
        <v>73</v>
      </c>
      <c r="C124" s="448" t="s">
        <v>206</v>
      </c>
      <c r="D124" s="448" t="s">
        <v>216</v>
      </c>
      <c r="E124" s="449" t="s">
        <v>98</v>
      </c>
      <c r="F124" s="447" t="s">
        <v>77</v>
      </c>
      <c r="G124" s="447" t="s">
        <v>98</v>
      </c>
      <c r="H124" s="448" t="s">
        <v>99</v>
      </c>
      <c r="I124" s="450">
        <v>22.26</v>
      </c>
      <c r="J124" s="26">
        <v>2</v>
      </c>
      <c r="K124" s="26">
        <v>2.5</v>
      </c>
      <c r="L124" s="451">
        <v>126</v>
      </c>
      <c r="M124" s="452"/>
      <c r="N124" s="453">
        <f t="shared" si="10"/>
        <v>2804.76</v>
      </c>
      <c r="O124" s="453">
        <f t="shared" si="11"/>
        <v>0</v>
      </c>
      <c r="P124" s="454">
        <f t="shared" si="12"/>
        <v>0</v>
      </c>
      <c r="Q124" s="454">
        <f t="shared" si="13"/>
        <v>0</v>
      </c>
      <c r="R124" s="453">
        <f t="shared" si="14"/>
        <v>0</v>
      </c>
    </row>
    <row r="125" spans="1:18" s="17" customFormat="1">
      <c r="A125" s="27">
        <v>115</v>
      </c>
      <c r="B125" s="447" t="s">
        <v>73</v>
      </c>
      <c r="C125" s="448" t="s">
        <v>206</v>
      </c>
      <c r="D125" s="448" t="s">
        <v>217</v>
      </c>
      <c r="E125" s="449" t="s">
        <v>92</v>
      </c>
      <c r="F125" s="447" t="s">
        <v>93</v>
      </c>
      <c r="G125" s="447" t="s">
        <v>92</v>
      </c>
      <c r="H125" s="448" t="s">
        <v>94</v>
      </c>
      <c r="I125" s="450">
        <v>18.09</v>
      </c>
      <c r="J125" s="26">
        <v>3</v>
      </c>
      <c r="K125" s="26">
        <v>5</v>
      </c>
      <c r="L125" s="451">
        <v>252</v>
      </c>
      <c r="M125" s="452"/>
      <c r="N125" s="453">
        <f t="shared" si="10"/>
        <v>4558.68</v>
      </c>
      <c r="O125" s="453">
        <f t="shared" si="11"/>
        <v>0</v>
      </c>
      <c r="P125" s="454">
        <f t="shared" si="12"/>
        <v>0</v>
      </c>
      <c r="Q125" s="454">
        <f t="shared" si="13"/>
        <v>0</v>
      </c>
      <c r="R125" s="453">
        <f t="shared" si="14"/>
        <v>0</v>
      </c>
    </row>
    <row r="126" spans="1:18" s="17" customFormat="1">
      <c r="A126" s="27">
        <v>116</v>
      </c>
      <c r="B126" s="447" t="s">
        <v>73</v>
      </c>
      <c r="C126" s="448" t="s">
        <v>206</v>
      </c>
      <c r="D126" s="448" t="s">
        <v>218</v>
      </c>
      <c r="E126" s="449" t="s">
        <v>92</v>
      </c>
      <c r="F126" s="447" t="s">
        <v>93</v>
      </c>
      <c r="G126" s="447" t="s">
        <v>92</v>
      </c>
      <c r="H126" s="448" t="s">
        <v>94</v>
      </c>
      <c r="I126" s="450">
        <v>16.52</v>
      </c>
      <c r="J126" s="26">
        <v>3</v>
      </c>
      <c r="K126" s="26">
        <v>5</v>
      </c>
      <c r="L126" s="451">
        <v>252</v>
      </c>
      <c r="M126" s="452"/>
      <c r="N126" s="453">
        <f t="shared" si="10"/>
        <v>4163.04</v>
      </c>
      <c r="O126" s="453">
        <f t="shared" si="11"/>
        <v>0</v>
      </c>
      <c r="P126" s="454">
        <f t="shared" si="12"/>
        <v>0</v>
      </c>
      <c r="Q126" s="454">
        <f t="shared" si="13"/>
        <v>0</v>
      </c>
      <c r="R126" s="453">
        <f t="shared" si="14"/>
        <v>0</v>
      </c>
    </row>
    <row r="127" spans="1:18" s="17" customFormat="1">
      <c r="A127" s="27">
        <v>117</v>
      </c>
      <c r="B127" s="447" t="s">
        <v>73</v>
      </c>
      <c r="C127" s="448" t="s">
        <v>206</v>
      </c>
      <c r="D127" s="448" t="s">
        <v>219</v>
      </c>
      <c r="E127" s="449" t="s">
        <v>98</v>
      </c>
      <c r="F127" s="447" t="s">
        <v>77</v>
      </c>
      <c r="G127" s="447" t="s">
        <v>98</v>
      </c>
      <c r="H127" s="448" t="s">
        <v>99</v>
      </c>
      <c r="I127" s="450">
        <v>16.77</v>
      </c>
      <c r="J127" s="26">
        <v>2</v>
      </c>
      <c r="K127" s="26">
        <v>2.5</v>
      </c>
      <c r="L127" s="451">
        <v>126</v>
      </c>
      <c r="M127" s="452"/>
      <c r="N127" s="453">
        <f t="shared" si="10"/>
        <v>2113.02</v>
      </c>
      <c r="O127" s="453">
        <f t="shared" si="11"/>
        <v>0</v>
      </c>
      <c r="P127" s="454">
        <f t="shared" si="12"/>
        <v>0</v>
      </c>
      <c r="Q127" s="454">
        <f t="shared" si="13"/>
        <v>0</v>
      </c>
      <c r="R127" s="453">
        <f t="shared" si="14"/>
        <v>0</v>
      </c>
    </row>
    <row r="128" spans="1:18" s="17" customFormat="1">
      <c r="A128" s="27">
        <v>118</v>
      </c>
      <c r="B128" s="447" t="s">
        <v>73</v>
      </c>
      <c r="C128" s="448" t="s">
        <v>206</v>
      </c>
      <c r="D128" s="448" t="s">
        <v>220</v>
      </c>
      <c r="E128" s="449" t="s">
        <v>98</v>
      </c>
      <c r="F128" s="447" t="s">
        <v>77</v>
      </c>
      <c r="G128" s="447" t="s">
        <v>98</v>
      </c>
      <c r="H128" s="448" t="s">
        <v>99</v>
      </c>
      <c r="I128" s="450">
        <v>10.53</v>
      </c>
      <c r="J128" s="26">
        <v>2</v>
      </c>
      <c r="K128" s="26">
        <v>2.5</v>
      </c>
      <c r="L128" s="451">
        <v>126</v>
      </c>
      <c r="M128" s="452"/>
      <c r="N128" s="453">
        <f t="shared" si="10"/>
        <v>1326.78</v>
      </c>
      <c r="O128" s="453">
        <f t="shared" si="11"/>
        <v>0</v>
      </c>
      <c r="P128" s="454">
        <f t="shared" si="12"/>
        <v>0</v>
      </c>
      <c r="Q128" s="454">
        <f t="shared" si="13"/>
        <v>0</v>
      </c>
      <c r="R128" s="453">
        <f t="shared" si="14"/>
        <v>0</v>
      </c>
    </row>
    <row r="129" spans="1:18" s="17" customFormat="1">
      <c r="A129" s="27">
        <v>119</v>
      </c>
      <c r="B129" s="447" t="s">
        <v>73</v>
      </c>
      <c r="C129" s="448" t="s">
        <v>206</v>
      </c>
      <c r="D129" s="448" t="s">
        <v>221</v>
      </c>
      <c r="E129" s="449" t="s">
        <v>98</v>
      </c>
      <c r="F129" s="447" t="s">
        <v>77</v>
      </c>
      <c r="G129" s="447" t="s">
        <v>98</v>
      </c>
      <c r="H129" s="448" t="s">
        <v>99</v>
      </c>
      <c r="I129" s="450">
        <v>35.36</v>
      </c>
      <c r="J129" s="26">
        <v>2</v>
      </c>
      <c r="K129" s="26">
        <v>2.5</v>
      </c>
      <c r="L129" s="451">
        <v>126</v>
      </c>
      <c r="M129" s="452"/>
      <c r="N129" s="453">
        <f t="shared" si="10"/>
        <v>4455.3599999999997</v>
      </c>
      <c r="O129" s="453">
        <f t="shared" si="11"/>
        <v>0</v>
      </c>
      <c r="P129" s="454">
        <f t="shared" si="12"/>
        <v>0</v>
      </c>
      <c r="Q129" s="454">
        <f t="shared" si="13"/>
        <v>0</v>
      </c>
      <c r="R129" s="453">
        <f t="shared" si="14"/>
        <v>0</v>
      </c>
    </row>
    <row r="130" spans="1:18" s="17" customFormat="1">
      <c r="A130" s="27">
        <v>120</v>
      </c>
      <c r="B130" s="447" t="s">
        <v>73</v>
      </c>
      <c r="C130" s="448" t="s">
        <v>206</v>
      </c>
      <c r="D130" s="448" t="s">
        <v>222</v>
      </c>
      <c r="E130" s="449" t="s">
        <v>181</v>
      </c>
      <c r="F130" s="447" t="s">
        <v>77</v>
      </c>
      <c r="G130" s="447" t="s">
        <v>182</v>
      </c>
      <c r="H130" s="448" t="s">
        <v>149</v>
      </c>
      <c r="I130" s="450">
        <v>10.19</v>
      </c>
      <c r="J130" s="26">
        <v>2</v>
      </c>
      <c r="K130" s="26">
        <v>1</v>
      </c>
      <c r="L130" s="451">
        <v>52.21</v>
      </c>
      <c r="M130" s="452"/>
      <c r="N130" s="453">
        <f t="shared" si="10"/>
        <v>532.01990000000001</v>
      </c>
      <c r="O130" s="453">
        <f t="shared" si="11"/>
        <v>0</v>
      </c>
      <c r="P130" s="454">
        <f t="shared" si="12"/>
        <v>0</v>
      </c>
      <c r="Q130" s="454">
        <f t="shared" si="13"/>
        <v>0</v>
      </c>
      <c r="R130" s="453">
        <f t="shared" si="14"/>
        <v>0</v>
      </c>
    </row>
    <row r="131" spans="1:18" s="17" customFormat="1">
      <c r="A131" s="27">
        <v>121</v>
      </c>
      <c r="B131" s="447" t="s">
        <v>73</v>
      </c>
      <c r="C131" s="448" t="s">
        <v>206</v>
      </c>
      <c r="D131" s="448" t="s">
        <v>223</v>
      </c>
      <c r="E131" s="449" t="s">
        <v>98</v>
      </c>
      <c r="F131" s="447" t="s">
        <v>77</v>
      </c>
      <c r="G131" s="447" t="s">
        <v>98</v>
      </c>
      <c r="H131" s="448" t="s">
        <v>99</v>
      </c>
      <c r="I131" s="450">
        <v>16.75</v>
      </c>
      <c r="J131" s="26">
        <v>2</v>
      </c>
      <c r="K131" s="26">
        <v>2.5</v>
      </c>
      <c r="L131" s="451">
        <v>126</v>
      </c>
      <c r="M131" s="452"/>
      <c r="N131" s="453">
        <f t="shared" si="10"/>
        <v>2110.5</v>
      </c>
      <c r="O131" s="453">
        <f t="shared" si="11"/>
        <v>0</v>
      </c>
      <c r="P131" s="454">
        <f t="shared" si="12"/>
        <v>0</v>
      </c>
      <c r="Q131" s="454">
        <f t="shared" si="13"/>
        <v>0</v>
      </c>
      <c r="R131" s="453">
        <f t="shared" si="14"/>
        <v>0</v>
      </c>
    </row>
    <row r="132" spans="1:18" s="17" customFormat="1">
      <c r="A132" s="27">
        <v>122</v>
      </c>
      <c r="B132" s="447" t="s">
        <v>73</v>
      </c>
      <c r="C132" s="448" t="s">
        <v>206</v>
      </c>
      <c r="D132" s="448" t="s">
        <v>224</v>
      </c>
      <c r="E132" s="449" t="s">
        <v>98</v>
      </c>
      <c r="F132" s="447" t="s">
        <v>77</v>
      </c>
      <c r="G132" s="447" t="s">
        <v>98</v>
      </c>
      <c r="H132" s="448" t="s">
        <v>99</v>
      </c>
      <c r="I132" s="450">
        <v>10.53</v>
      </c>
      <c r="J132" s="26">
        <v>2</v>
      </c>
      <c r="K132" s="26">
        <v>2.5</v>
      </c>
      <c r="L132" s="451">
        <v>126</v>
      </c>
      <c r="M132" s="452"/>
      <c r="N132" s="453">
        <f t="shared" si="10"/>
        <v>1326.78</v>
      </c>
      <c r="O132" s="453">
        <f t="shared" si="11"/>
        <v>0</v>
      </c>
      <c r="P132" s="454">
        <f t="shared" si="12"/>
        <v>0</v>
      </c>
      <c r="Q132" s="454">
        <f t="shared" si="13"/>
        <v>0</v>
      </c>
      <c r="R132" s="453">
        <f t="shared" si="14"/>
        <v>0</v>
      </c>
    </row>
    <row r="133" spans="1:18" s="17" customFormat="1">
      <c r="A133" s="27">
        <v>123</v>
      </c>
      <c r="B133" s="447" t="s">
        <v>73</v>
      </c>
      <c r="C133" s="448" t="s">
        <v>206</v>
      </c>
      <c r="D133" s="448" t="s">
        <v>225</v>
      </c>
      <c r="E133" s="449" t="s">
        <v>130</v>
      </c>
      <c r="F133" s="447" t="s">
        <v>106</v>
      </c>
      <c r="G133" s="447" t="s">
        <v>130</v>
      </c>
      <c r="H133" s="448" t="s">
        <v>131</v>
      </c>
      <c r="I133" s="450">
        <v>4.3899999999999997</v>
      </c>
      <c r="J133" s="28"/>
      <c r="K133" s="28"/>
      <c r="L133" s="28"/>
      <c r="M133" s="28"/>
      <c r="N133" s="28"/>
      <c r="O133" s="28"/>
      <c r="P133" s="28"/>
      <c r="Q133" s="28"/>
      <c r="R133" s="28"/>
    </row>
    <row r="134" spans="1:18" s="17" customFormat="1">
      <c r="A134" s="27">
        <v>124</v>
      </c>
      <c r="B134" s="447" t="s">
        <v>73</v>
      </c>
      <c r="C134" s="448" t="s">
        <v>206</v>
      </c>
      <c r="D134" s="448" t="s">
        <v>226</v>
      </c>
      <c r="E134" s="449" t="s">
        <v>130</v>
      </c>
      <c r="F134" s="447" t="s">
        <v>106</v>
      </c>
      <c r="G134" s="447" t="s">
        <v>130</v>
      </c>
      <c r="H134" s="448" t="s">
        <v>131</v>
      </c>
      <c r="I134" s="450">
        <v>10.72</v>
      </c>
      <c r="J134" s="28"/>
      <c r="K134" s="28"/>
      <c r="L134" s="28"/>
      <c r="M134" s="28"/>
      <c r="N134" s="28"/>
      <c r="O134" s="28"/>
      <c r="P134" s="28"/>
      <c r="Q134" s="28"/>
      <c r="R134" s="28"/>
    </row>
    <row r="135" spans="1:18" s="17" customFormat="1">
      <c r="A135" s="27">
        <v>125</v>
      </c>
      <c r="B135" s="447" t="s">
        <v>73</v>
      </c>
      <c r="C135" s="448" t="s">
        <v>206</v>
      </c>
      <c r="D135" s="448" t="s">
        <v>227</v>
      </c>
      <c r="E135" s="449" t="s">
        <v>139</v>
      </c>
      <c r="F135" s="447" t="s">
        <v>106</v>
      </c>
      <c r="G135" s="447" t="s">
        <v>140</v>
      </c>
      <c r="H135" s="448" t="s">
        <v>131</v>
      </c>
      <c r="I135" s="450">
        <v>8.08</v>
      </c>
      <c r="J135" s="28"/>
      <c r="K135" s="28"/>
      <c r="L135" s="28"/>
      <c r="M135" s="28"/>
      <c r="N135" s="28"/>
      <c r="O135" s="28"/>
      <c r="P135" s="28"/>
      <c r="Q135" s="28"/>
      <c r="R135" s="28"/>
    </row>
    <row r="136" spans="1:18" s="17" customFormat="1">
      <c r="A136" s="27">
        <v>126</v>
      </c>
      <c r="B136" s="447" t="s">
        <v>73</v>
      </c>
      <c r="C136" s="448" t="s">
        <v>206</v>
      </c>
      <c r="D136" s="448" t="s">
        <v>228</v>
      </c>
      <c r="E136" s="449" t="s">
        <v>98</v>
      </c>
      <c r="F136" s="447" t="s">
        <v>77</v>
      </c>
      <c r="G136" s="447" t="s">
        <v>98</v>
      </c>
      <c r="H136" s="448" t="s">
        <v>99</v>
      </c>
      <c r="I136" s="450">
        <v>5.37</v>
      </c>
      <c r="J136" s="26">
        <v>2</v>
      </c>
      <c r="K136" s="26">
        <v>2.5</v>
      </c>
      <c r="L136" s="451">
        <v>126</v>
      </c>
      <c r="M136" s="452"/>
      <c r="N136" s="453">
        <f t="shared" si="10"/>
        <v>676.62</v>
      </c>
      <c r="O136" s="453">
        <f t="shared" si="11"/>
        <v>0</v>
      </c>
      <c r="P136" s="454">
        <f t="shared" si="12"/>
        <v>0</v>
      </c>
      <c r="Q136" s="454">
        <f t="shared" si="13"/>
        <v>0</v>
      </c>
      <c r="R136" s="453">
        <f t="shared" si="14"/>
        <v>0</v>
      </c>
    </row>
    <row r="137" spans="1:18" s="17" customFormat="1">
      <c r="A137" s="27">
        <v>127</v>
      </c>
      <c r="B137" s="447" t="s">
        <v>73</v>
      </c>
      <c r="C137" s="448" t="s">
        <v>206</v>
      </c>
      <c r="D137" s="448" t="s">
        <v>229</v>
      </c>
      <c r="E137" s="449" t="s">
        <v>98</v>
      </c>
      <c r="F137" s="447" t="s">
        <v>77</v>
      </c>
      <c r="G137" s="447" t="s">
        <v>98</v>
      </c>
      <c r="H137" s="448" t="s">
        <v>99</v>
      </c>
      <c r="I137" s="450">
        <v>16.600000000000001</v>
      </c>
      <c r="J137" s="26">
        <v>2</v>
      </c>
      <c r="K137" s="26">
        <v>2.5</v>
      </c>
      <c r="L137" s="451">
        <v>126</v>
      </c>
      <c r="M137" s="452"/>
      <c r="N137" s="453">
        <f t="shared" si="10"/>
        <v>2091.6000000000004</v>
      </c>
      <c r="O137" s="453">
        <f t="shared" si="11"/>
        <v>0</v>
      </c>
      <c r="P137" s="454">
        <f t="shared" si="12"/>
        <v>0</v>
      </c>
      <c r="Q137" s="454">
        <f t="shared" si="13"/>
        <v>0</v>
      </c>
      <c r="R137" s="453">
        <f t="shared" si="14"/>
        <v>0</v>
      </c>
    </row>
    <row r="138" spans="1:18" s="17" customFormat="1">
      <c r="A138" s="27">
        <v>128</v>
      </c>
      <c r="B138" s="447" t="s">
        <v>73</v>
      </c>
      <c r="C138" s="448" t="s">
        <v>206</v>
      </c>
      <c r="D138" s="448" t="s">
        <v>230</v>
      </c>
      <c r="E138" s="449" t="s">
        <v>130</v>
      </c>
      <c r="F138" s="447" t="s">
        <v>77</v>
      </c>
      <c r="G138" s="447" t="s">
        <v>130</v>
      </c>
      <c r="H138" s="448" t="s">
        <v>131</v>
      </c>
      <c r="I138" s="450">
        <v>6.85</v>
      </c>
      <c r="J138" s="28"/>
      <c r="K138" s="28"/>
      <c r="L138" s="28"/>
      <c r="M138" s="28"/>
      <c r="N138" s="28"/>
      <c r="O138" s="28"/>
      <c r="P138" s="28"/>
      <c r="Q138" s="28"/>
      <c r="R138" s="28"/>
    </row>
    <row r="139" spans="1:18" s="17" customFormat="1">
      <c r="A139" s="27">
        <v>129</v>
      </c>
      <c r="B139" s="447" t="s">
        <v>73</v>
      </c>
      <c r="C139" s="448" t="s">
        <v>206</v>
      </c>
      <c r="D139" s="448" t="s">
        <v>231</v>
      </c>
      <c r="E139" s="449" t="s">
        <v>98</v>
      </c>
      <c r="F139" s="447" t="s">
        <v>77</v>
      </c>
      <c r="G139" s="447" t="s">
        <v>98</v>
      </c>
      <c r="H139" s="448" t="s">
        <v>99</v>
      </c>
      <c r="I139" s="450">
        <v>16.600000000000001</v>
      </c>
      <c r="J139" s="26">
        <v>2</v>
      </c>
      <c r="K139" s="26">
        <v>2.5</v>
      </c>
      <c r="L139" s="451">
        <v>126</v>
      </c>
      <c r="M139" s="452"/>
      <c r="N139" s="453">
        <f t="shared" si="10"/>
        <v>2091.6000000000004</v>
      </c>
      <c r="O139" s="453">
        <f t="shared" si="11"/>
        <v>0</v>
      </c>
      <c r="P139" s="454">
        <f t="shared" si="12"/>
        <v>0</v>
      </c>
      <c r="Q139" s="454">
        <f t="shared" si="13"/>
        <v>0</v>
      </c>
      <c r="R139" s="453">
        <f t="shared" si="14"/>
        <v>0</v>
      </c>
    </row>
    <row r="140" spans="1:18" s="17" customFormat="1">
      <c r="A140" s="27">
        <v>130</v>
      </c>
      <c r="B140" s="447" t="s">
        <v>73</v>
      </c>
      <c r="C140" s="448" t="s">
        <v>206</v>
      </c>
      <c r="D140" s="448" t="s">
        <v>232</v>
      </c>
      <c r="E140" s="449" t="s">
        <v>98</v>
      </c>
      <c r="F140" s="447" t="s">
        <v>77</v>
      </c>
      <c r="G140" s="447" t="s">
        <v>98</v>
      </c>
      <c r="H140" s="448" t="s">
        <v>99</v>
      </c>
      <c r="I140" s="450">
        <v>10.36</v>
      </c>
      <c r="J140" s="26">
        <v>2</v>
      </c>
      <c r="K140" s="26">
        <v>2.5</v>
      </c>
      <c r="L140" s="451">
        <v>126</v>
      </c>
      <c r="M140" s="452"/>
      <c r="N140" s="453">
        <f t="shared" si="10"/>
        <v>1305.3599999999999</v>
      </c>
      <c r="O140" s="453">
        <f t="shared" si="11"/>
        <v>0</v>
      </c>
      <c r="P140" s="454">
        <f t="shared" si="12"/>
        <v>0</v>
      </c>
      <c r="Q140" s="454">
        <f t="shared" si="13"/>
        <v>0</v>
      </c>
      <c r="R140" s="453">
        <f t="shared" si="14"/>
        <v>0</v>
      </c>
    </row>
    <row r="141" spans="1:18" s="17" customFormat="1">
      <c r="A141" s="27">
        <v>131</v>
      </c>
      <c r="B141" s="447" t="s">
        <v>73</v>
      </c>
      <c r="C141" s="448" t="s">
        <v>206</v>
      </c>
      <c r="D141" s="448" t="s">
        <v>233</v>
      </c>
      <c r="E141" s="449" t="s">
        <v>98</v>
      </c>
      <c r="F141" s="447" t="s">
        <v>77</v>
      </c>
      <c r="G141" s="447" t="s">
        <v>98</v>
      </c>
      <c r="H141" s="448" t="s">
        <v>99</v>
      </c>
      <c r="I141" s="450">
        <v>10.85</v>
      </c>
      <c r="J141" s="26">
        <v>2</v>
      </c>
      <c r="K141" s="26">
        <v>2.5</v>
      </c>
      <c r="L141" s="451">
        <v>126</v>
      </c>
      <c r="M141" s="452"/>
      <c r="N141" s="453">
        <f t="shared" si="10"/>
        <v>1367.1</v>
      </c>
      <c r="O141" s="453">
        <f t="shared" si="11"/>
        <v>0</v>
      </c>
      <c r="P141" s="454">
        <f t="shared" si="12"/>
        <v>0</v>
      </c>
      <c r="Q141" s="454">
        <f t="shared" si="13"/>
        <v>0</v>
      </c>
      <c r="R141" s="453">
        <f t="shared" si="14"/>
        <v>0</v>
      </c>
    </row>
    <row r="142" spans="1:18" s="17" customFormat="1">
      <c r="A142" s="27">
        <v>132</v>
      </c>
      <c r="B142" s="447" t="s">
        <v>73</v>
      </c>
      <c r="C142" s="448" t="s">
        <v>206</v>
      </c>
      <c r="D142" s="448" t="s">
        <v>234</v>
      </c>
      <c r="E142" s="449" t="s">
        <v>139</v>
      </c>
      <c r="F142" s="447" t="s">
        <v>106</v>
      </c>
      <c r="G142" s="447" t="s">
        <v>140</v>
      </c>
      <c r="H142" s="448" t="s">
        <v>131</v>
      </c>
      <c r="I142" s="450">
        <v>3.73</v>
      </c>
      <c r="J142" s="28"/>
      <c r="K142" s="28"/>
      <c r="L142" s="28"/>
      <c r="M142" s="28"/>
      <c r="N142" s="28"/>
      <c r="O142" s="28"/>
      <c r="P142" s="28"/>
      <c r="Q142" s="28"/>
      <c r="R142" s="28"/>
    </row>
    <row r="143" spans="1:18" s="17" customFormat="1">
      <c r="A143" s="27">
        <v>133</v>
      </c>
      <c r="B143" s="447" t="s">
        <v>73</v>
      </c>
      <c r="C143" s="448" t="s">
        <v>206</v>
      </c>
      <c r="D143" s="448" t="s">
        <v>235</v>
      </c>
      <c r="E143" s="449" t="s">
        <v>92</v>
      </c>
      <c r="F143" s="447" t="s">
        <v>93</v>
      </c>
      <c r="G143" s="447" t="s">
        <v>92</v>
      </c>
      <c r="H143" s="448" t="s">
        <v>94</v>
      </c>
      <c r="I143" s="450">
        <v>5.01</v>
      </c>
      <c r="J143" s="26">
        <v>3</v>
      </c>
      <c r="K143" s="26">
        <v>5</v>
      </c>
      <c r="L143" s="451">
        <v>252</v>
      </c>
      <c r="M143" s="452"/>
      <c r="N143" s="453">
        <f t="shared" si="10"/>
        <v>1262.52</v>
      </c>
      <c r="O143" s="453">
        <f t="shared" si="11"/>
        <v>0</v>
      </c>
      <c r="P143" s="454">
        <f t="shared" si="12"/>
        <v>0</v>
      </c>
      <c r="Q143" s="454">
        <f t="shared" si="13"/>
        <v>0</v>
      </c>
      <c r="R143" s="453">
        <f t="shared" si="14"/>
        <v>0</v>
      </c>
    </row>
    <row r="144" spans="1:18" s="17" customFormat="1">
      <c r="A144" s="27">
        <v>134</v>
      </c>
      <c r="B144" s="447" t="s">
        <v>73</v>
      </c>
      <c r="C144" s="448" t="s">
        <v>206</v>
      </c>
      <c r="D144" s="448" t="s">
        <v>236</v>
      </c>
      <c r="E144" s="449" t="s">
        <v>92</v>
      </c>
      <c r="F144" s="447" t="s">
        <v>93</v>
      </c>
      <c r="G144" s="447" t="s">
        <v>92</v>
      </c>
      <c r="H144" s="448" t="s">
        <v>94</v>
      </c>
      <c r="I144" s="450">
        <v>12.82</v>
      </c>
      <c r="J144" s="26">
        <v>3</v>
      </c>
      <c r="K144" s="26">
        <v>5</v>
      </c>
      <c r="L144" s="451">
        <v>252</v>
      </c>
      <c r="M144" s="452"/>
      <c r="N144" s="453">
        <f t="shared" si="10"/>
        <v>3230.64</v>
      </c>
      <c r="O144" s="453">
        <f t="shared" si="11"/>
        <v>0</v>
      </c>
      <c r="P144" s="454">
        <f t="shared" si="12"/>
        <v>0</v>
      </c>
      <c r="Q144" s="454">
        <f t="shared" si="13"/>
        <v>0</v>
      </c>
      <c r="R144" s="453">
        <f t="shared" si="14"/>
        <v>0</v>
      </c>
    </row>
    <row r="145" spans="1:18" s="17" customFormat="1">
      <c r="A145" s="27">
        <v>135</v>
      </c>
      <c r="B145" s="447" t="s">
        <v>73</v>
      </c>
      <c r="C145" s="448" t="s">
        <v>206</v>
      </c>
      <c r="D145" s="448" t="s">
        <v>237</v>
      </c>
      <c r="E145" s="449" t="s">
        <v>92</v>
      </c>
      <c r="F145" s="447" t="s">
        <v>93</v>
      </c>
      <c r="G145" s="447" t="s">
        <v>92</v>
      </c>
      <c r="H145" s="448" t="s">
        <v>94</v>
      </c>
      <c r="I145" s="450">
        <v>9.43</v>
      </c>
      <c r="J145" s="26">
        <v>3</v>
      </c>
      <c r="K145" s="26">
        <v>5</v>
      </c>
      <c r="L145" s="451">
        <v>252</v>
      </c>
      <c r="M145" s="452"/>
      <c r="N145" s="453">
        <f t="shared" ref="N145:N209" si="15">I145*L145</f>
        <v>2376.36</v>
      </c>
      <c r="O145" s="453">
        <f t="shared" ref="O145:O209" si="16">IFERROR(N145/M145,0)</f>
        <v>0</v>
      </c>
      <c r="P145" s="454">
        <f t="shared" ref="P145:P209" si="17">IF(R145&gt;0,R145/L145,0)</f>
        <v>0</v>
      </c>
      <c r="Q145" s="454">
        <f t="shared" ref="Q145:Q209" si="18">R145/12</f>
        <v>0</v>
      </c>
      <c r="R145" s="453">
        <f t="shared" ref="R145:R209" si="19">ROUND(O145*SVS_UR_1_1,2)</f>
        <v>0</v>
      </c>
    </row>
    <row r="146" spans="1:18" s="17" customFormat="1">
      <c r="A146" s="27">
        <v>136</v>
      </c>
      <c r="B146" s="447" t="s">
        <v>73</v>
      </c>
      <c r="C146" s="448" t="s">
        <v>206</v>
      </c>
      <c r="D146" s="448" t="s">
        <v>238</v>
      </c>
      <c r="E146" s="449" t="s">
        <v>98</v>
      </c>
      <c r="F146" s="447" t="s">
        <v>77</v>
      </c>
      <c r="G146" s="447" t="s">
        <v>98</v>
      </c>
      <c r="H146" s="448" t="s">
        <v>99</v>
      </c>
      <c r="I146" s="450">
        <v>17.579999999999998</v>
      </c>
      <c r="J146" s="26">
        <v>2</v>
      </c>
      <c r="K146" s="26">
        <v>2.5</v>
      </c>
      <c r="L146" s="451">
        <v>126</v>
      </c>
      <c r="M146" s="452"/>
      <c r="N146" s="453">
        <f t="shared" si="15"/>
        <v>2215.08</v>
      </c>
      <c r="O146" s="453">
        <f t="shared" si="16"/>
        <v>0</v>
      </c>
      <c r="P146" s="454">
        <f t="shared" si="17"/>
        <v>0</v>
      </c>
      <c r="Q146" s="454">
        <f t="shared" si="18"/>
        <v>0</v>
      </c>
      <c r="R146" s="453">
        <f t="shared" si="19"/>
        <v>0</v>
      </c>
    </row>
    <row r="147" spans="1:18" s="17" customFormat="1">
      <c r="A147" s="27">
        <v>137</v>
      </c>
      <c r="B147" s="447" t="s">
        <v>73</v>
      </c>
      <c r="C147" s="448" t="s">
        <v>206</v>
      </c>
      <c r="D147" s="448" t="s">
        <v>239</v>
      </c>
      <c r="E147" s="449" t="s">
        <v>181</v>
      </c>
      <c r="F147" s="447" t="s">
        <v>77</v>
      </c>
      <c r="G147" s="447" t="s">
        <v>182</v>
      </c>
      <c r="H147" s="448" t="s">
        <v>149</v>
      </c>
      <c r="I147" s="450">
        <v>7.02</v>
      </c>
      <c r="J147" s="26">
        <v>2</v>
      </c>
      <c r="K147" s="26">
        <v>1</v>
      </c>
      <c r="L147" s="451">
        <v>52.21</v>
      </c>
      <c r="M147" s="452"/>
      <c r="N147" s="453">
        <f t="shared" si="15"/>
        <v>366.51419999999996</v>
      </c>
      <c r="O147" s="453">
        <f t="shared" si="16"/>
        <v>0</v>
      </c>
      <c r="P147" s="454">
        <f t="shared" si="17"/>
        <v>0</v>
      </c>
      <c r="Q147" s="454">
        <f t="shared" si="18"/>
        <v>0</v>
      </c>
      <c r="R147" s="453">
        <f t="shared" si="19"/>
        <v>0</v>
      </c>
    </row>
    <row r="148" spans="1:18" s="17" customFormat="1">
      <c r="A148" s="27">
        <v>138</v>
      </c>
      <c r="B148" s="447" t="s">
        <v>73</v>
      </c>
      <c r="C148" s="448" t="s">
        <v>206</v>
      </c>
      <c r="D148" s="448" t="s">
        <v>240</v>
      </c>
      <c r="E148" s="449" t="s">
        <v>98</v>
      </c>
      <c r="F148" s="447" t="s">
        <v>77</v>
      </c>
      <c r="G148" s="447" t="s">
        <v>98</v>
      </c>
      <c r="H148" s="448" t="s">
        <v>99</v>
      </c>
      <c r="I148" s="450">
        <v>5.1100000000000003</v>
      </c>
      <c r="J148" s="26">
        <v>2</v>
      </c>
      <c r="K148" s="26">
        <v>2.5</v>
      </c>
      <c r="L148" s="451">
        <v>126</v>
      </c>
      <c r="M148" s="452"/>
      <c r="N148" s="453">
        <f t="shared" si="15"/>
        <v>643.86</v>
      </c>
      <c r="O148" s="453">
        <f t="shared" si="16"/>
        <v>0</v>
      </c>
      <c r="P148" s="454">
        <f t="shared" si="17"/>
        <v>0</v>
      </c>
      <c r="Q148" s="454">
        <f t="shared" si="18"/>
        <v>0</v>
      </c>
      <c r="R148" s="453">
        <f t="shared" si="19"/>
        <v>0</v>
      </c>
    </row>
    <row r="149" spans="1:18" s="17" customFormat="1">
      <c r="A149" s="27">
        <v>139</v>
      </c>
      <c r="B149" s="447" t="s">
        <v>73</v>
      </c>
      <c r="C149" s="448" t="s">
        <v>206</v>
      </c>
      <c r="D149" s="448" t="s">
        <v>241</v>
      </c>
      <c r="E149" s="449" t="s">
        <v>98</v>
      </c>
      <c r="F149" s="447" t="s">
        <v>77</v>
      </c>
      <c r="G149" s="447" t="s">
        <v>98</v>
      </c>
      <c r="H149" s="448" t="s">
        <v>99</v>
      </c>
      <c r="I149" s="450">
        <v>5.35</v>
      </c>
      <c r="J149" s="26">
        <v>2</v>
      </c>
      <c r="K149" s="26">
        <v>2.5</v>
      </c>
      <c r="L149" s="451">
        <v>126</v>
      </c>
      <c r="M149" s="452"/>
      <c r="N149" s="453">
        <f t="shared" si="15"/>
        <v>674.09999999999991</v>
      </c>
      <c r="O149" s="453">
        <f t="shared" si="16"/>
        <v>0</v>
      </c>
      <c r="P149" s="454">
        <f t="shared" si="17"/>
        <v>0</v>
      </c>
      <c r="Q149" s="454">
        <f t="shared" si="18"/>
        <v>0</v>
      </c>
      <c r="R149" s="453">
        <f t="shared" si="19"/>
        <v>0</v>
      </c>
    </row>
    <row r="150" spans="1:18" s="17" customFormat="1">
      <c r="A150" s="27">
        <v>140</v>
      </c>
      <c r="B150" s="447" t="s">
        <v>73</v>
      </c>
      <c r="C150" s="448" t="s">
        <v>206</v>
      </c>
      <c r="D150" s="448" t="s">
        <v>242</v>
      </c>
      <c r="E150" s="449" t="s">
        <v>98</v>
      </c>
      <c r="F150" s="447" t="s">
        <v>77</v>
      </c>
      <c r="G150" s="447" t="s">
        <v>98</v>
      </c>
      <c r="H150" s="448" t="s">
        <v>99</v>
      </c>
      <c r="I150" s="450">
        <v>12.43</v>
      </c>
      <c r="J150" s="26">
        <v>2</v>
      </c>
      <c r="K150" s="26">
        <v>2.5</v>
      </c>
      <c r="L150" s="451">
        <v>126</v>
      </c>
      <c r="M150" s="452"/>
      <c r="N150" s="453">
        <f t="shared" si="15"/>
        <v>1566.18</v>
      </c>
      <c r="O150" s="453">
        <f t="shared" si="16"/>
        <v>0</v>
      </c>
      <c r="P150" s="454">
        <f t="shared" si="17"/>
        <v>0</v>
      </c>
      <c r="Q150" s="454">
        <f t="shared" si="18"/>
        <v>0</v>
      </c>
      <c r="R150" s="453">
        <f t="shared" si="19"/>
        <v>0</v>
      </c>
    </row>
    <row r="151" spans="1:18" s="17" customFormat="1">
      <c r="A151" s="27">
        <v>141</v>
      </c>
      <c r="B151" s="447" t="s">
        <v>73</v>
      </c>
      <c r="C151" s="448" t="s">
        <v>206</v>
      </c>
      <c r="D151" s="448" t="s">
        <v>243</v>
      </c>
      <c r="E151" s="449" t="s">
        <v>98</v>
      </c>
      <c r="F151" s="447" t="s">
        <v>77</v>
      </c>
      <c r="G151" s="447" t="s">
        <v>98</v>
      </c>
      <c r="H151" s="448" t="s">
        <v>99</v>
      </c>
      <c r="I151" s="450">
        <v>10.39</v>
      </c>
      <c r="J151" s="26">
        <v>2</v>
      </c>
      <c r="K151" s="26">
        <v>2.5</v>
      </c>
      <c r="L151" s="451">
        <v>126</v>
      </c>
      <c r="M151" s="452"/>
      <c r="N151" s="453">
        <f t="shared" si="15"/>
        <v>1309.1400000000001</v>
      </c>
      <c r="O151" s="453">
        <f t="shared" si="16"/>
        <v>0</v>
      </c>
      <c r="P151" s="454">
        <f t="shared" si="17"/>
        <v>0</v>
      </c>
      <c r="Q151" s="454">
        <f t="shared" si="18"/>
        <v>0</v>
      </c>
      <c r="R151" s="453">
        <f t="shared" si="19"/>
        <v>0</v>
      </c>
    </row>
    <row r="152" spans="1:18" s="17" customFormat="1">
      <c r="A152" s="27">
        <v>142</v>
      </c>
      <c r="B152" s="447" t="s">
        <v>73</v>
      </c>
      <c r="C152" s="448" t="s">
        <v>206</v>
      </c>
      <c r="D152" s="448" t="s">
        <v>244</v>
      </c>
      <c r="E152" s="449" t="s">
        <v>89</v>
      </c>
      <c r="F152" s="447" t="s">
        <v>77</v>
      </c>
      <c r="G152" s="447" t="s">
        <v>89</v>
      </c>
      <c r="H152" s="448" t="s">
        <v>90</v>
      </c>
      <c r="I152" s="450">
        <v>37.08</v>
      </c>
      <c r="J152" s="26">
        <v>2</v>
      </c>
      <c r="K152" s="26">
        <v>5</v>
      </c>
      <c r="L152" s="451">
        <v>252</v>
      </c>
      <c r="M152" s="452"/>
      <c r="N152" s="453">
        <f t="shared" si="15"/>
        <v>9344.16</v>
      </c>
      <c r="O152" s="453">
        <f t="shared" si="16"/>
        <v>0</v>
      </c>
      <c r="P152" s="454">
        <f t="shared" si="17"/>
        <v>0</v>
      </c>
      <c r="Q152" s="454">
        <f t="shared" si="18"/>
        <v>0</v>
      </c>
      <c r="R152" s="453">
        <f t="shared" si="19"/>
        <v>0</v>
      </c>
    </row>
    <row r="153" spans="1:18" s="17" customFormat="1">
      <c r="A153" s="27">
        <v>143</v>
      </c>
      <c r="B153" s="447" t="s">
        <v>73</v>
      </c>
      <c r="C153" s="448" t="s">
        <v>206</v>
      </c>
      <c r="D153" s="448" t="s">
        <v>245</v>
      </c>
      <c r="E153" s="449" t="s">
        <v>98</v>
      </c>
      <c r="F153" s="447" t="s">
        <v>77</v>
      </c>
      <c r="G153" s="447" t="s">
        <v>98</v>
      </c>
      <c r="H153" s="448" t="s">
        <v>99</v>
      </c>
      <c r="I153" s="450">
        <v>59.13</v>
      </c>
      <c r="J153" s="26">
        <v>2</v>
      </c>
      <c r="K153" s="26">
        <v>2.5</v>
      </c>
      <c r="L153" s="451">
        <v>126</v>
      </c>
      <c r="M153" s="452"/>
      <c r="N153" s="453">
        <f t="shared" si="15"/>
        <v>7450.38</v>
      </c>
      <c r="O153" s="453">
        <f t="shared" si="16"/>
        <v>0</v>
      </c>
      <c r="P153" s="454">
        <f t="shared" si="17"/>
        <v>0</v>
      </c>
      <c r="Q153" s="454">
        <f t="shared" si="18"/>
        <v>0</v>
      </c>
      <c r="R153" s="453">
        <f t="shared" si="19"/>
        <v>0</v>
      </c>
    </row>
    <row r="154" spans="1:18" s="17" customFormat="1">
      <c r="A154" s="27">
        <v>144</v>
      </c>
      <c r="B154" s="447" t="s">
        <v>73</v>
      </c>
      <c r="C154" s="448" t="s">
        <v>206</v>
      </c>
      <c r="D154" s="448" t="s">
        <v>246</v>
      </c>
      <c r="E154" s="449" t="s">
        <v>98</v>
      </c>
      <c r="F154" s="447" t="s">
        <v>77</v>
      </c>
      <c r="G154" s="447" t="s">
        <v>98</v>
      </c>
      <c r="H154" s="448" t="s">
        <v>99</v>
      </c>
      <c r="I154" s="450">
        <v>17.329999999999998</v>
      </c>
      <c r="J154" s="26">
        <v>2</v>
      </c>
      <c r="K154" s="26">
        <v>2.5</v>
      </c>
      <c r="L154" s="451">
        <v>126</v>
      </c>
      <c r="M154" s="452"/>
      <c r="N154" s="453">
        <f t="shared" si="15"/>
        <v>2183.58</v>
      </c>
      <c r="O154" s="453">
        <f t="shared" si="16"/>
        <v>0</v>
      </c>
      <c r="P154" s="454">
        <f t="shared" si="17"/>
        <v>0</v>
      </c>
      <c r="Q154" s="454">
        <f t="shared" si="18"/>
        <v>0</v>
      </c>
      <c r="R154" s="453">
        <f t="shared" si="19"/>
        <v>0</v>
      </c>
    </row>
    <row r="155" spans="1:18" s="17" customFormat="1">
      <c r="A155" s="27">
        <v>145</v>
      </c>
      <c r="B155" s="447" t="s">
        <v>73</v>
      </c>
      <c r="C155" s="448" t="s">
        <v>206</v>
      </c>
      <c r="D155" s="448" t="s">
        <v>247</v>
      </c>
      <c r="E155" s="449" t="s">
        <v>98</v>
      </c>
      <c r="F155" s="447" t="s">
        <v>77</v>
      </c>
      <c r="G155" s="447" t="s">
        <v>98</v>
      </c>
      <c r="H155" s="448" t="s">
        <v>99</v>
      </c>
      <c r="I155" s="450">
        <v>17.46</v>
      </c>
      <c r="J155" s="26">
        <v>2</v>
      </c>
      <c r="K155" s="26">
        <v>2.5</v>
      </c>
      <c r="L155" s="451">
        <v>126</v>
      </c>
      <c r="M155" s="452"/>
      <c r="N155" s="453">
        <f t="shared" si="15"/>
        <v>2199.96</v>
      </c>
      <c r="O155" s="453">
        <f t="shared" si="16"/>
        <v>0</v>
      </c>
      <c r="P155" s="454">
        <f t="shared" si="17"/>
        <v>0</v>
      </c>
      <c r="Q155" s="454">
        <f t="shared" si="18"/>
        <v>0</v>
      </c>
      <c r="R155" s="453">
        <f t="shared" si="19"/>
        <v>0</v>
      </c>
    </row>
    <row r="156" spans="1:18" s="17" customFormat="1">
      <c r="A156" s="27">
        <v>146</v>
      </c>
      <c r="B156" s="447" t="s">
        <v>73</v>
      </c>
      <c r="C156" s="448" t="s">
        <v>206</v>
      </c>
      <c r="D156" s="448" t="s">
        <v>248</v>
      </c>
      <c r="E156" s="449" t="s">
        <v>98</v>
      </c>
      <c r="F156" s="447" t="s">
        <v>77</v>
      </c>
      <c r="G156" s="447" t="s">
        <v>98</v>
      </c>
      <c r="H156" s="448" t="s">
        <v>99</v>
      </c>
      <c r="I156" s="450">
        <v>69.819999999999993</v>
      </c>
      <c r="J156" s="26">
        <v>2</v>
      </c>
      <c r="K156" s="26">
        <v>2.5</v>
      </c>
      <c r="L156" s="451">
        <v>126</v>
      </c>
      <c r="M156" s="452"/>
      <c r="N156" s="453">
        <f t="shared" si="15"/>
        <v>8797.32</v>
      </c>
      <c r="O156" s="453">
        <f t="shared" si="16"/>
        <v>0</v>
      </c>
      <c r="P156" s="454">
        <f t="shared" si="17"/>
        <v>0</v>
      </c>
      <c r="Q156" s="454">
        <f t="shared" si="18"/>
        <v>0</v>
      </c>
      <c r="R156" s="453">
        <f t="shared" si="19"/>
        <v>0</v>
      </c>
    </row>
    <row r="157" spans="1:18" s="17" customFormat="1">
      <c r="A157" s="27">
        <v>147</v>
      </c>
      <c r="B157" s="447" t="s">
        <v>73</v>
      </c>
      <c r="C157" s="448" t="s">
        <v>249</v>
      </c>
      <c r="D157" s="448" t="s">
        <v>250</v>
      </c>
      <c r="E157" s="449" t="s">
        <v>76</v>
      </c>
      <c r="F157" s="447" t="s">
        <v>93</v>
      </c>
      <c r="G157" s="447" t="s">
        <v>76</v>
      </c>
      <c r="H157" s="448" t="s">
        <v>78</v>
      </c>
      <c r="I157" s="450">
        <v>41.31</v>
      </c>
      <c r="J157" s="26">
        <v>2</v>
      </c>
      <c r="K157" s="26">
        <v>1</v>
      </c>
      <c r="L157" s="451">
        <v>52.21</v>
      </c>
      <c r="M157" s="452"/>
      <c r="N157" s="453">
        <f t="shared" si="15"/>
        <v>2156.7951000000003</v>
      </c>
      <c r="O157" s="453">
        <f t="shared" si="16"/>
        <v>0</v>
      </c>
      <c r="P157" s="454">
        <f t="shared" si="17"/>
        <v>0</v>
      </c>
      <c r="Q157" s="454">
        <f t="shared" si="18"/>
        <v>0</v>
      </c>
      <c r="R157" s="453">
        <f t="shared" si="19"/>
        <v>0</v>
      </c>
    </row>
    <row r="158" spans="1:18" s="17" customFormat="1">
      <c r="A158" s="27">
        <v>148</v>
      </c>
      <c r="B158" s="447" t="s">
        <v>73</v>
      </c>
      <c r="C158" s="448" t="s">
        <v>249</v>
      </c>
      <c r="D158" s="448" t="s">
        <v>251</v>
      </c>
      <c r="E158" s="449" t="s">
        <v>76</v>
      </c>
      <c r="F158" s="447" t="s">
        <v>77</v>
      </c>
      <c r="G158" s="447" t="s">
        <v>76</v>
      </c>
      <c r="H158" s="448" t="s">
        <v>78</v>
      </c>
      <c r="I158" s="450">
        <v>83.94</v>
      </c>
      <c r="J158" s="26">
        <v>2</v>
      </c>
      <c r="K158" s="26">
        <v>1</v>
      </c>
      <c r="L158" s="451">
        <v>52.21</v>
      </c>
      <c r="M158" s="452"/>
      <c r="N158" s="453">
        <f t="shared" si="15"/>
        <v>4382.5073999999995</v>
      </c>
      <c r="O158" s="453">
        <f t="shared" si="16"/>
        <v>0</v>
      </c>
      <c r="P158" s="454">
        <f t="shared" si="17"/>
        <v>0</v>
      </c>
      <c r="Q158" s="454">
        <f t="shared" si="18"/>
        <v>0</v>
      </c>
      <c r="R158" s="453">
        <f t="shared" si="19"/>
        <v>0</v>
      </c>
    </row>
    <row r="159" spans="1:18" s="17" customFormat="1">
      <c r="A159" s="27">
        <v>149</v>
      </c>
      <c r="B159" s="447" t="s">
        <v>73</v>
      </c>
      <c r="C159" s="448" t="s">
        <v>249</v>
      </c>
      <c r="D159" s="448" t="s">
        <v>252</v>
      </c>
      <c r="E159" s="449" t="s">
        <v>76</v>
      </c>
      <c r="F159" s="447" t="s">
        <v>77</v>
      </c>
      <c r="G159" s="447" t="s">
        <v>76</v>
      </c>
      <c r="H159" s="448" t="s">
        <v>78</v>
      </c>
      <c r="I159" s="450">
        <v>81.790000000000006</v>
      </c>
      <c r="J159" s="26">
        <v>2</v>
      </c>
      <c r="K159" s="26">
        <v>1</v>
      </c>
      <c r="L159" s="451">
        <v>52.21</v>
      </c>
      <c r="M159" s="452"/>
      <c r="N159" s="453">
        <f t="shared" si="15"/>
        <v>4270.2559000000001</v>
      </c>
      <c r="O159" s="453">
        <f t="shared" si="16"/>
        <v>0</v>
      </c>
      <c r="P159" s="454">
        <f t="shared" si="17"/>
        <v>0</v>
      </c>
      <c r="Q159" s="454">
        <f t="shared" si="18"/>
        <v>0</v>
      </c>
      <c r="R159" s="453">
        <f t="shared" si="19"/>
        <v>0</v>
      </c>
    </row>
    <row r="160" spans="1:18" s="17" customFormat="1">
      <c r="A160" s="27">
        <v>150</v>
      </c>
      <c r="B160" s="447" t="s">
        <v>73</v>
      </c>
      <c r="C160" s="448" t="s">
        <v>249</v>
      </c>
      <c r="D160" s="448" t="s">
        <v>253</v>
      </c>
      <c r="E160" s="449" t="s">
        <v>76</v>
      </c>
      <c r="F160" s="447" t="s">
        <v>77</v>
      </c>
      <c r="G160" s="447" t="s">
        <v>76</v>
      </c>
      <c r="H160" s="448" t="s">
        <v>78</v>
      </c>
      <c r="I160" s="450">
        <v>27.35</v>
      </c>
      <c r="J160" s="26">
        <v>2</v>
      </c>
      <c r="K160" s="26">
        <v>1</v>
      </c>
      <c r="L160" s="451">
        <v>52.21</v>
      </c>
      <c r="M160" s="452"/>
      <c r="N160" s="453">
        <f t="shared" si="15"/>
        <v>1427.9435000000001</v>
      </c>
      <c r="O160" s="453">
        <f t="shared" si="16"/>
        <v>0</v>
      </c>
      <c r="P160" s="454">
        <f t="shared" si="17"/>
        <v>0</v>
      </c>
      <c r="Q160" s="454">
        <f t="shared" si="18"/>
        <v>0</v>
      </c>
      <c r="R160" s="453">
        <f t="shared" si="19"/>
        <v>0</v>
      </c>
    </row>
    <row r="161" spans="1:18" s="17" customFormat="1">
      <c r="A161" s="27">
        <v>151</v>
      </c>
      <c r="B161" s="447" t="s">
        <v>73</v>
      </c>
      <c r="C161" s="448" t="s">
        <v>249</v>
      </c>
      <c r="D161" s="448" t="s">
        <v>254</v>
      </c>
      <c r="E161" s="449" t="s">
        <v>76</v>
      </c>
      <c r="F161" s="447" t="s">
        <v>77</v>
      </c>
      <c r="G161" s="447" t="s">
        <v>76</v>
      </c>
      <c r="H161" s="448" t="s">
        <v>78</v>
      </c>
      <c r="I161" s="450">
        <v>74.69</v>
      </c>
      <c r="J161" s="26">
        <v>2</v>
      </c>
      <c r="K161" s="26">
        <v>1</v>
      </c>
      <c r="L161" s="451">
        <v>52.21</v>
      </c>
      <c r="M161" s="452"/>
      <c r="N161" s="453">
        <f t="shared" si="15"/>
        <v>3899.5648999999999</v>
      </c>
      <c r="O161" s="453">
        <f t="shared" si="16"/>
        <v>0</v>
      </c>
      <c r="P161" s="454">
        <f t="shared" si="17"/>
        <v>0</v>
      </c>
      <c r="Q161" s="454">
        <f t="shared" si="18"/>
        <v>0</v>
      </c>
      <c r="R161" s="453">
        <f t="shared" si="19"/>
        <v>0</v>
      </c>
    </row>
    <row r="162" spans="1:18" s="17" customFormat="1">
      <c r="A162" s="27">
        <v>152</v>
      </c>
      <c r="B162" s="447" t="s">
        <v>73</v>
      </c>
      <c r="C162" s="448" t="s">
        <v>249</v>
      </c>
      <c r="D162" s="448" t="s">
        <v>255</v>
      </c>
      <c r="E162" s="449" t="s">
        <v>88</v>
      </c>
      <c r="F162" s="447" t="s">
        <v>106</v>
      </c>
      <c r="G162" s="447" t="s">
        <v>89</v>
      </c>
      <c r="H162" s="448" t="s">
        <v>90</v>
      </c>
      <c r="I162" s="450">
        <v>12.32</v>
      </c>
      <c r="J162" s="26">
        <v>3</v>
      </c>
      <c r="K162" s="26">
        <v>5</v>
      </c>
      <c r="L162" s="451">
        <v>252</v>
      </c>
      <c r="M162" s="452"/>
      <c r="N162" s="453">
        <f t="shared" si="15"/>
        <v>3104.64</v>
      </c>
      <c r="O162" s="453">
        <f t="shared" si="16"/>
        <v>0</v>
      </c>
      <c r="P162" s="454">
        <f t="shared" si="17"/>
        <v>0</v>
      </c>
      <c r="Q162" s="454">
        <f t="shared" si="18"/>
        <v>0</v>
      </c>
      <c r="R162" s="453">
        <f t="shared" si="19"/>
        <v>0</v>
      </c>
    </row>
    <row r="163" spans="1:18" s="17" customFormat="1">
      <c r="A163" s="27">
        <v>153</v>
      </c>
      <c r="B163" s="447" t="s">
        <v>73</v>
      </c>
      <c r="C163" s="448" t="s">
        <v>249</v>
      </c>
      <c r="D163" s="448" t="s">
        <v>255</v>
      </c>
      <c r="E163" s="449" t="s">
        <v>107</v>
      </c>
      <c r="F163" s="447" t="s">
        <v>106</v>
      </c>
      <c r="G163" s="447" t="s">
        <v>89</v>
      </c>
      <c r="H163" s="448" t="s">
        <v>90</v>
      </c>
      <c r="I163" s="450">
        <v>33.28</v>
      </c>
      <c r="J163" s="26">
        <v>2</v>
      </c>
      <c r="K163" s="26">
        <v>5</v>
      </c>
      <c r="L163" s="451">
        <v>252</v>
      </c>
      <c r="M163" s="452"/>
      <c r="N163" s="453">
        <f t="shared" si="15"/>
        <v>8386.56</v>
      </c>
      <c r="O163" s="453">
        <f t="shared" si="16"/>
        <v>0</v>
      </c>
      <c r="P163" s="454">
        <f t="shared" si="17"/>
        <v>0</v>
      </c>
      <c r="Q163" s="454">
        <f t="shared" si="18"/>
        <v>0</v>
      </c>
      <c r="R163" s="453">
        <f t="shared" si="19"/>
        <v>0</v>
      </c>
    </row>
    <row r="164" spans="1:18" s="17" customFormat="1" ht="12.75" customHeight="1">
      <c r="A164" s="27">
        <v>154</v>
      </c>
      <c r="B164" s="447" t="s">
        <v>73</v>
      </c>
      <c r="C164" s="448" t="s">
        <v>249</v>
      </c>
      <c r="D164" s="448" t="s">
        <v>256</v>
      </c>
      <c r="E164" s="449" t="s">
        <v>98</v>
      </c>
      <c r="F164" s="447" t="s">
        <v>77</v>
      </c>
      <c r="G164" s="447" t="s">
        <v>98</v>
      </c>
      <c r="H164" s="448" t="s">
        <v>99</v>
      </c>
      <c r="I164" s="450">
        <v>19.850000000000001</v>
      </c>
      <c r="J164" s="26">
        <v>2</v>
      </c>
      <c r="K164" s="26">
        <v>2.5</v>
      </c>
      <c r="L164" s="451">
        <v>126</v>
      </c>
      <c r="M164" s="452"/>
      <c r="N164" s="453">
        <f t="shared" si="15"/>
        <v>2501.1000000000004</v>
      </c>
      <c r="O164" s="453">
        <f t="shared" si="16"/>
        <v>0</v>
      </c>
      <c r="P164" s="454">
        <f t="shared" si="17"/>
        <v>0</v>
      </c>
      <c r="Q164" s="454">
        <f t="shared" si="18"/>
        <v>0</v>
      </c>
      <c r="R164" s="453">
        <f t="shared" si="19"/>
        <v>0</v>
      </c>
    </row>
    <row r="165" spans="1:18" s="17" customFormat="1">
      <c r="A165" s="27">
        <v>155</v>
      </c>
      <c r="B165" s="447" t="s">
        <v>73</v>
      </c>
      <c r="C165" s="448" t="s">
        <v>249</v>
      </c>
      <c r="D165" s="448" t="s">
        <v>257</v>
      </c>
      <c r="E165" s="449" t="s">
        <v>98</v>
      </c>
      <c r="F165" s="447" t="s">
        <v>77</v>
      </c>
      <c r="G165" s="447" t="s">
        <v>98</v>
      </c>
      <c r="H165" s="448" t="s">
        <v>99</v>
      </c>
      <c r="I165" s="450">
        <v>40.020000000000003</v>
      </c>
      <c r="J165" s="26">
        <v>2</v>
      </c>
      <c r="K165" s="26">
        <v>2.5</v>
      </c>
      <c r="L165" s="451">
        <v>126</v>
      </c>
      <c r="M165" s="452"/>
      <c r="N165" s="453">
        <f t="shared" si="15"/>
        <v>5042.5200000000004</v>
      </c>
      <c r="O165" s="453">
        <f t="shared" si="16"/>
        <v>0</v>
      </c>
      <c r="P165" s="454">
        <f t="shared" si="17"/>
        <v>0</v>
      </c>
      <c r="Q165" s="454">
        <f t="shared" si="18"/>
        <v>0</v>
      </c>
      <c r="R165" s="453">
        <f t="shared" si="19"/>
        <v>0</v>
      </c>
    </row>
    <row r="166" spans="1:18" s="17" customFormat="1">
      <c r="A166" s="27">
        <v>156</v>
      </c>
      <c r="B166" s="447" t="s">
        <v>73</v>
      </c>
      <c r="C166" s="448" t="s">
        <v>249</v>
      </c>
      <c r="D166" s="448" t="s">
        <v>258</v>
      </c>
      <c r="E166" s="449" t="s">
        <v>98</v>
      </c>
      <c r="F166" s="447" t="s">
        <v>77</v>
      </c>
      <c r="G166" s="447" t="s">
        <v>98</v>
      </c>
      <c r="H166" s="448" t="s">
        <v>99</v>
      </c>
      <c r="I166" s="450">
        <v>19.66</v>
      </c>
      <c r="J166" s="26">
        <v>2</v>
      </c>
      <c r="K166" s="26">
        <v>2.5</v>
      </c>
      <c r="L166" s="451">
        <v>126</v>
      </c>
      <c r="M166" s="452"/>
      <c r="N166" s="453">
        <f t="shared" si="15"/>
        <v>2477.16</v>
      </c>
      <c r="O166" s="453">
        <f t="shared" si="16"/>
        <v>0</v>
      </c>
      <c r="P166" s="454">
        <f t="shared" si="17"/>
        <v>0</v>
      </c>
      <c r="Q166" s="454">
        <f t="shared" si="18"/>
        <v>0</v>
      </c>
      <c r="R166" s="453">
        <f t="shared" si="19"/>
        <v>0</v>
      </c>
    </row>
    <row r="167" spans="1:18" s="17" customFormat="1">
      <c r="A167" s="27">
        <v>157</v>
      </c>
      <c r="B167" s="447" t="s">
        <v>73</v>
      </c>
      <c r="C167" s="448" t="s">
        <v>249</v>
      </c>
      <c r="D167" s="448" t="s">
        <v>259</v>
      </c>
      <c r="E167" s="449" t="s">
        <v>98</v>
      </c>
      <c r="F167" s="447" t="s">
        <v>77</v>
      </c>
      <c r="G167" s="447" t="s">
        <v>98</v>
      </c>
      <c r="H167" s="448" t="s">
        <v>99</v>
      </c>
      <c r="I167" s="450">
        <v>22.8</v>
      </c>
      <c r="J167" s="26">
        <v>2</v>
      </c>
      <c r="K167" s="26">
        <v>2.5</v>
      </c>
      <c r="L167" s="451">
        <v>126</v>
      </c>
      <c r="M167" s="452"/>
      <c r="N167" s="453">
        <f t="shared" si="15"/>
        <v>2872.8</v>
      </c>
      <c r="O167" s="453">
        <f t="shared" si="16"/>
        <v>0</v>
      </c>
      <c r="P167" s="454">
        <f t="shared" si="17"/>
        <v>0</v>
      </c>
      <c r="Q167" s="454">
        <f t="shared" si="18"/>
        <v>0</v>
      </c>
      <c r="R167" s="453">
        <f t="shared" si="19"/>
        <v>0</v>
      </c>
    </row>
    <row r="168" spans="1:18" s="17" customFormat="1">
      <c r="A168" s="27">
        <v>158</v>
      </c>
      <c r="B168" s="447" t="s">
        <v>73</v>
      </c>
      <c r="C168" s="448" t="s">
        <v>249</v>
      </c>
      <c r="D168" s="448" t="s">
        <v>260</v>
      </c>
      <c r="E168" s="449" t="s">
        <v>98</v>
      </c>
      <c r="F168" s="447" t="s">
        <v>77</v>
      </c>
      <c r="G168" s="447" t="s">
        <v>98</v>
      </c>
      <c r="H168" s="448" t="s">
        <v>99</v>
      </c>
      <c r="I168" s="450">
        <v>45.62</v>
      </c>
      <c r="J168" s="26">
        <v>2</v>
      </c>
      <c r="K168" s="26">
        <v>2.5</v>
      </c>
      <c r="L168" s="451">
        <v>126</v>
      </c>
      <c r="M168" s="452"/>
      <c r="N168" s="453">
        <f t="shared" si="15"/>
        <v>5748.12</v>
      </c>
      <c r="O168" s="453">
        <f t="shared" si="16"/>
        <v>0</v>
      </c>
      <c r="P168" s="454">
        <f t="shared" si="17"/>
        <v>0</v>
      </c>
      <c r="Q168" s="454">
        <f t="shared" si="18"/>
        <v>0</v>
      </c>
      <c r="R168" s="453">
        <f t="shared" si="19"/>
        <v>0</v>
      </c>
    </row>
    <row r="169" spans="1:18" s="17" customFormat="1">
      <c r="A169" s="27">
        <v>159</v>
      </c>
      <c r="B169" s="447" t="s">
        <v>73</v>
      </c>
      <c r="C169" s="448" t="s">
        <v>249</v>
      </c>
      <c r="D169" s="448" t="s">
        <v>261</v>
      </c>
      <c r="E169" s="449" t="s">
        <v>98</v>
      </c>
      <c r="F169" s="447" t="s">
        <v>77</v>
      </c>
      <c r="G169" s="447" t="s">
        <v>98</v>
      </c>
      <c r="H169" s="448" t="s">
        <v>99</v>
      </c>
      <c r="I169" s="450">
        <v>39.159999999999997</v>
      </c>
      <c r="J169" s="26">
        <v>2</v>
      </c>
      <c r="K169" s="26">
        <v>2.5</v>
      </c>
      <c r="L169" s="451">
        <v>126</v>
      </c>
      <c r="M169" s="452"/>
      <c r="N169" s="453">
        <f t="shared" si="15"/>
        <v>4934.16</v>
      </c>
      <c r="O169" s="453">
        <f t="shared" si="16"/>
        <v>0</v>
      </c>
      <c r="P169" s="454">
        <f t="shared" si="17"/>
        <v>0</v>
      </c>
      <c r="Q169" s="454">
        <f t="shared" si="18"/>
        <v>0</v>
      </c>
      <c r="R169" s="453">
        <f t="shared" si="19"/>
        <v>0</v>
      </c>
    </row>
    <row r="170" spans="1:18" s="17" customFormat="1">
      <c r="A170" s="27">
        <v>160</v>
      </c>
      <c r="B170" s="447" t="s">
        <v>73</v>
      </c>
      <c r="C170" s="448" t="s">
        <v>249</v>
      </c>
      <c r="D170" s="448" t="s">
        <v>262</v>
      </c>
      <c r="E170" s="449" t="s">
        <v>98</v>
      </c>
      <c r="F170" s="447" t="s">
        <v>77</v>
      </c>
      <c r="G170" s="447" t="s">
        <v>98</v>
      </c>
      <c r="H170" s="448" t="s">
        <v>99</v>
      </c>
      <c r="I170" s="450">
        <v>14.66</v>
      </c>
      <c r="J170" s="26">
        <v>2</v>
      </c>
      <c r="K170" s="26">
        <v>2.5</v>
      </c>
      <c r="L170" s="451">
        <v>126</v>
      </c>
      <c r="M170" s="452"/>
      <c r="N170" s="453">
        <f t="shared" si="15"/>
        <v>1847.16</v>
      </c>
      <c r="O170" s="453">
        <f t="shared" si="16"/>
        <v>0</v>
      </c>
      <c r="P170" s="454">
        <f t="shared" si="17"/>
        <v>0</v>
      </c>
      <c r="Q170" s="454">
        <f t="shared" si="18"/>
        <v>0</v>
      </c>
      <c r="R170" s="453">
        <f t="shared" si="19"/>
        <v>0</v>
      </c>
    </row>
    <row r="171" spans="1:18" s="17" customFormat="1">
      <c r="A171" s="27">
        <v>161</v>
      </c>
      <c r="B171" s="447" t="s">
        <v>73</v>
      </c>
      <c r="C171" s="448" t="s">
        <v>249</v>
      </c>
      <c r="D171" s="448" t="s">
        <v>263</v>
      </c>
      <c r="E171" s="449" t="s">
        <v>98</v>
      </c>
      <c r="F171" s="447" t="s">
        <v>77</v>
      </c>
      <c r="G171" s="447" t="s">
        <v>98</v>
      </c>
      <c r="H171" s="448" t="s">
        <v>99</v>
      </c>
      <c r="I171" s="450">
        <v>29.05</v>
      </c>
      <c r="J171" s="26">
        <v>2</v>
      </c>
      <c r="K171" s="26">
        <v>2.5</v>
      </c>
      <c r="L171" s="451">
        <v>126</v>
      </c>
      <c r="M171" s="452"/>
      <c r="N171" s="453">
        <f t="shared" si="15"/>
        <v>3660.3</v>
      </c>
      <c r="O171" s="453">
        <f t="shared" si="16"/>
        <v>0</v>
      </c>
      <c r="P171" s="454">
        <f t="shared" si="17"/>
        <v>0</v>
      </c>
      <c r="Q171" s="454">
        <f t="shared" si="18"/>
        <v>0</v>
      </c>
      <c r="R171" s="453">
        <f t="shared" si="19"/>
        <v>0</v>
      </c>
    </row>
    <row r="172" spans="1:18" s="17" customFormat="1">
      <c r="A172" s="27">
        <v>162</v>
      </c>
      <c r="B172" s="447" t="s">
        <v>73</v>
      </c>
      <c r="C172" s="448" t="s">
        <v>249</v>
      </c>
      <c r="D172" s="448" t="s">
        <v>264</v>
      </c>
      <c r="E172" s="449" t="s">
        <v>98</v>
      </c>
      <c r="F172" s="447" t="s">
        <v>77</v>
      </c>
      <c r="G172" s="447" t="s">
        <v>98</v>
      </c>
      <c r="H172" s="448" t="s">
        <v>99</v>
      </c>
      <c r="I172" s="450">
        <v>37.36</v>
      </c>
      <c r="J172" s="26">
        <v>2</v>
      </c>
      <c r="K172" s="26">
        <v>2.5</v>
      </c>
      <c r="L172" s="451">
        <v>126</v>
      </c>
      <c r="M172" s="452"/>
      <c r="N172" s="453">
        <f t="shared" si="15"/>
        <v>4707.3599999999997</v>
      </c>
      <c r="O172" s="453">
        <f t="shared" si="16"/>
        <v>0</v>
      </c>
      <c r="P172" s="454">
        <f t="shared" si="17"/>
        <v>0</v>
      </c>
      <c r="Q172" s="454">
        <f t="shared" si="18"/>
        <v>0</v>
      </c>
      <c r="R172" s="453">
        <f t="shared" si="19"/>
        <v>0</v>
      </c>
    </row>
    <row r="173" spans="1:18" s="17" customFormat="1">
      <c r="A173" s="27">
        <v>163</v>
      </c>
      <c r="B173" s="447" t="s">
        <v>73</v>
      </c>
      <c r="C173" s="448" t="s">
        <v>249</v>
      </c>
      <c r="D173" s="448" t="s">
        <v>265</v>
      </c>
      <c r="E173" s="449" t="s">
        <v>92</v>
      </c>
      <c r="F173" s="447" t="s">
        <v>93</v>
      </c>
      <c r="G173" s="447" t="s">
        <v>92</v>
      </c>
      <c r="H173" s="448" t="s">
        <v>94</v>
      </c>
      <c r="I173" s="450">
        <v>18.13</v>
      </c>
      <c r="J173" s="26">
        <v>3</v>
      </c>
      <c r="K173" s="26">
        <v>5</v>
      </c>
      <c r="L173" s="451">
        <v>252</v>
      </c>
      <c r="M173" s="452"/>
      <c r="N173" s="453">
        <f t="shared" si="15"/>
        <v>4568.7599999999993</v>
      </c>
      <c r="O173" s="453">
        <f t="shared" si="16"/>
        <v>0</v>
      </c>
      <c r="P173" s="454">
        <f t="shared" si="17"/>
        <v>0</v>
      </c>
      <c r="Q173" s="454">
        <f t="shared" si="18"/>
        <v>0</v>
      </c>
      <c r="R173" s="453">
        <f t="shared" si="19"/>
        <v>0</v>
      </c>
    </row>
    <row r="174" spans="1:18" s="17" customFormat="1">
      <c r="A174" s="27">
        <v>164</v>
      </c>
      <c r="B174" s="447" t="s">
        <v>73</v>
      </c>
      <c r="C174" s="448" t="s">
        <v>249</v>
      </c>
      <c r="D174" s="448" t="s">
        <v>266</v>
      </c>
      <c r="E174" s="449" t="s">
        <v>92</v>
      </c>
      <c r="F174" s="447" t="s">
        <v>93</v>
      </c>
      <c r="G174" s="447" t="s">
        <v>92</v>
      </c>
      <c r="H174" s="448" t="s">
        <v>94</v>
      </c>
      <c r="I174" s="450">
        <v>15.34</v>
      </c>
      <c r="J174" s="26">
        <v>3</v>
      </c>
      <c r="K174" s="26">
        <v>5</v>
      </c>
      <c r="L174" s="451">
        <v>252</v>
      </c>
      <c r="M174" s="452"/>
      <c r="N174" s="453">
        <f t="shared" si="15"/>
        <v>3865.68</v>
      </c>
      <c r="O174" s="453">
        <f t="shared" si="16"/>
        <v>0</v>
      </c>
      <c r="P174" s="454">
        <f t="shared" si="17"/>
        <v>0</v>
      </c>
      <c r="Q174" s="454">
        <f t="shared" si="18"/>
        <v>0</v>
      </c>
      <c r="R174" s="453">
        <f t="shared" si="19"/>
        <v>0</v>
      </c>
    </row>
    <row r="175" spans="1:18" s="17" customFormat="1">
      <c r="A175" s="27">
        <v>165</v>
      </c>
      <c r="B175" s="447" t="s">
        <v>73</v>
      </c>
      <c r="C175" s="448" t="s">
        <v>249</v>
      </c>
      <c r="D175" s="448" t="s">
        <v>267</v>
      </c>
      <c r="E175" s="449" t="s">
        <v>98</v>
      </c>
      <c r="F175" s="447" t="s">
        <v>77</v>
      </c>
      <c r="G175" s="447" t="s">
        <v>98</v>
      </c>
      <c r="H175" s="448" t="s">
        <v>99</v>
      </c>
      <c r="I175" s="450">
        <v>58.05</v>
      </c>
      <c r="J175" s="26">
        <v>2</v>
      </c>
      <c r="K175" s="26">
        <v>2.5</v>
      </c>
      <c r="L175" s="451">
        <v>126</v>
      </c>
      <c r="M175" s="452"/>
      <c r="N175" s="453">
        <f t="shared" si="15"/>
        <v>7314.2999999999993</v>
      </c>
      <c r="O175" s="453">
        <f t="shared" si="16"/>
        <v>0</v>
      </c>
      <c r="P175" s="454">
        <f t="shared" si="17"/>
        <v>0</v>
      </c>
      <c r="Q175" s="454">
        <f t="shared" si="18"/>
        <v>0</v>
      </c>
      <c r="R175" s="453">
        <f t="shared" si="19"/>
        <v>0</v>
      </c>
    </row>
    <row r="176" spans="1:18" s="17" customFormat="1">
      <c r="A176" s="27">
        <v>166</v>
      </c>
      <c r="B176" s="447" t="s">
        <v>73</v>
      </c>
      <c r="C176" s="448" t="s">
        <v>249</v>
      </c>
      <c r="D176" s="448" t="s">
        <v>268</v>
      </c>
      <c r="E176" s="449" t="s">
        <v>98</v>
      </c>
      <c r="F176" s="447" t="s">
        <v>77</v>
      </c>
      <c r="G176" s="447" t="s">
        <v>98</v>
      </c>
      <c r="H176" s="448" t="s">
        <v>99</v>
      </c>
      <c r="I176" s="450">
        <v>8.61</v>
      </c>
      <c r="J176" s="26">
        <v>2</v>
      </c>
      <c r="K176" s="26">
        <v>2.5</v>
      </c>
      <c r="L176" s="451">
        <v>126</v>
      </c>
      <c r="M176" s="452"/>
      <c r="N176" s="453">
        <f t="shared" si="15"/>
        <v>1084.8599999999999</v>
      </c>
      <c r="O176" s="453">
        <f t="shared" si="16"/>
        <v>0</v>
      </c>
      <c r="P176" s="454">
        <f t="shared" si="17"/>
        <v>0</v>
      </c>
      <c r="Q176" s="454">
        <f t="shared" si="18"/>
        <v>0</v>
      </c>
      <c r="R176" s="453">
        <f t="shared" si="19"/>
        <v>0</v>
      </c>
    </row>
    <row r="177" spans="1:18" s="17" customFormat="1">
      <c r="A177" s="27">
        <v>167</v>
      </c>
      <c r="B177" s="447" t="s">
        <v>73</v>
      </c>
      <c r="C177" s="448" t="s">
        <v>249</v>
      </c>
      <c r="D177" s="448" t="s">
        <v>269</v>
      </c>
      <c r="E177" s="449" t="s">
        <v>98</v>
      </c>
      <c r="F177" s="447" t="s">
        <v>77</v>
      </c>
      <c r="G177" s="447" t="s">
        <v>98</v>
      </c>
      <c r="H177" s="448" t="s">
        <v>99</v>
      </c>
      <c r="I177" s="450">
        <v>8.15</v>
      </c>
      <c r="J177" s="26">
        <v>2</v>
      </c>
      <c r="K177" s="26">
        <v>2.5</v>
      </c>
      <c r="L177" s="451">
        <v>126</v>
      </c>
      <c r="M177" s="452"/>
      <c r="N177" s="453">
        <f t="shared" si="15"/>
        <v>1026.9000000000001</v>
      </c>
      <c r="O177" s="453">
        <f t="shared" si="16"/>
        <v>0</v>
      </c>
      <c r="P177" s="454">
        <f t="shared" si="17"/>
        <v>0</v>
      </c>
      <c r="Q177" s="454">
        <f t="shared" si="18"/>
        <v>0</v>
      </c>
      <c r="R177" s="453">
        <f t="shared" si="19"/>
        <v>0</v>
      </c>
    </row>
    <row r="178" spans="1:18" s="17" customFormat="1">
      <c r="A178" s="27">
        <v>168</v>
      </c>
      <c r="B178" s="447" t="s">
        <v>73</v>
      </c>
      <c r="C178" s="448" t="s">
        <v>249</v>
      </c>
      <c r="D178" s="448" t="s">
        <v>270</v>
      </c>
      <c r="E178" s="449" t="s">
        <v>98</v>
      </c>
      <c r="F178" s="447" t="s">
        <v>77</v>
      </c>
      <c r="G178" s="447" t="s">
        <v>98</v>
      </c>
      <c r="H178" s="448" t="s">
        <v>99</v>
      </c>
      <c r="I178" s="450">
        <v>10.84</v>
      </c>
      <c r="J178" s="26">
        <v>2</v>
      </c>
      <c r="K178" s="26">
        <v>2.5</v>
      </c>
      <c r="L178" s="451">
        <v>126</v>
      </c>
      <c r="M178" s="452"/>
      <c r="N178" s="453">
        <f t="shared" si="15"/>
        <v>1365.84</v>
      </c>
      <c r="O178" s="453">
        <f t="shared" si="16"/>
        <v>0</v>
      </c>
      <c r="P178" s="454">
        <f t="shared" si="17"/>
        <v>0</v>
      </c>
      <c r="Q178" s="454">
        <f t="shared" si="18"/>
        <v>0</v>
      </c>
      <c r="R178" s="453">
        <f t="shared" si="19"/>
        <v>0</v>
      </c>
    </row>
    <row r="179" spans="1:18" s="17" customFormat="1">
      <c r="A179" s="27">
        <v>169</v>
      </c>
      <c r="B179" s="447" t="s">
        <v>73</v>
      </c>
      <c r="C179" s="448" t="s">
        <v>249</v>
      </c>
      <c r="D179" s="448" t="s">
        <v>271</v>
      </c>
      <c r="E179" s="449" t="s">
        <v>139</v>
      </c>
      <c r="F179" s="447" t="s">
        <v>106</v>
      </c>
      <c r="G179" s="447" t="s">
        <v>140</v>
      </c>
      <c r="H179" s="448" t="s">
        <v>131</v>
      </c>
      <c r="I179" s="450">
        <v>4.3899999999999997</v>
      </c>
      <c r="J179" s="28"/>
      <c r="K179" s="28"/>
      <c r="L179" s="28"/>
      <c r="M179" s="28"/>
      <c r="N179" s="28"/>
      <c r="O179" s="28"/>
      <c r="P179" s="28"/>
      <c r="Q179" s="28"/>
      <c r="R179" s="28"/>
    </row>
    <row r="180" spans="1:18" s="17" customFormat="1">
      <c r="A180" s="27">
        <v>170</v>
      </c>
      <c r="B180" s="447" t="s">
        <v>73</v>
      </c>
      <c r="C180" s="448" t="s">
        <v>249</v>
      </c>
      <c r="D180" s="448" t="s">
        <v>272</v>
      </c>
      <c r="E180" s="449" t="s">
        <v>130</v>
      </c>
      <c r="F180" s="447" t="s">
        <v>106</v>
      </c>
      <c r="G180" s="447" t="s">
        <v>130</v>
      </c>
      <c r="H180" s="448" t="s">
        <v>131</v>
      </c>
      <c r="I180" s="450">
        <v>10.69</v>
      </c>
      <c r="J180" s="28"/>
      <c r="K180" s="28"/>
      <c r="L180" s="28"/>
      <c r="M180" s="28"/>
      <c r="N180" s="28"/>
      <c r="O180" s="28"/>
      <c r="P180" s="28"/>
      <c r="Q180" s="28"/>
      <c r="R180" s="28"/>
    </row>
    <row r="181" spans="1:18" s="17" customFormat="1">
      <c r="A181" s="27">
        <v>171</v>
      </c>
      <c r="B181" s="447" t="s">
        <v>73</v>
      </c>
      <c r="C181" s="448" t="s">
        <v>249</v>
      </c>
      <c r="D181" s="448" t="s">
        <v>273</v>
      </c>
      <c r="E181" s="449" t="s">
        <v>98</v>
      </c>
      <c r="F181" s="447" t="s">
        <v>77</v>
      </c>
      <c r="G181" s="447" t="s">
        <v>98</v>
      </c>
      <c r="H181" s="448" t="s">
        <v>99</v>
      </c>
      <c r="I181" s="450">
        <v>10.82</v>
      </c>
      <c r="J181" s="26">
        <v>2</v>
      </c>
      <c r="K181" s="26">
        <v>2.5</v>
      </c>
      <c r="L181" s="451">
        <v>126</v>
      </c>
      <c r="M181" s="452"/>
      <c r="N181" s="453">
        <f t="shared" si="15"/>
        <v>1363.32</v>
      </c>
      <c r="O181" s="453">
        <f t="shared" si="16"/>
        <v>0</v>
      </c>
      <c r="P181" s="454">
        <f t="shared" si="17"/>
        <v>0</v>
      </c>
      <c r="Q181" s="454">
        <f t="shared" si="18"/>
        <v>0</v>
      </c>
      <c r="R181" s="453">
        <f t="shared" si="19"/>
        <v>0</v>
      </c>
    </row>
    <row r="182" spans="1:18" s="17" customFormat="1">
      <c r="A182" s="27">
        <v>172</v>
      </c>
      <c r="B182" s="447" t="s">
        <v>73</v>
      </c>
      <c r="C182" s="448" t="s">
        <v>249</v>
      </c>
      <c r="D182" s="448" t="s">
        <v>274</v>
      </c>
      <c r="E182" s="449" t="s">
        <v>98</v>
      </c>
      <c r="F182" s="447" t="s">
        <v>77</v>
      </c>
      <c r="G182" s="447" t="s">
        <v>98</v>
      </c>
      <c r="H182" s="448" t="s">
        <v>99</v>
      </c>
      <c r="I182" s="450">
        <v>47.21</v>
      </c>
      <c r="J182" s="26">
        <v>2</v>
      </c>
      <c r="K182" s="26">
        <v>2.5</v>
      </c>
      <c r="L182" s="451">
        <v>126</v>
      </c>
      <c r="M182" s="452"/>
      <c r="N182" s="453">
        <f t="shared" si="15"/>
        <v>5948.46</v>
      </c>
      <c r="O182" s="453">
        <f t="shared" si="16"/>
        <v>0</v>
      </c>
      <c r="P182" s="454">
        <f t="shared" si="17"/>
        <v>0</v>
      </c>
      <c r="Q182" s="454">
        <f t="shared" si="18"/>
        <v>0</v>
      </c>
      <c r="R182" s="453">
        <f t="shared" si="19"/>
        <v>0</v>
      </c>
    </row>
    <row r="183" spans="1:18" s="17" customFormat="1">
      <c r="A183" s="27">
        <v>173</v>
      </c>
      <c r="B183" s="447" t="s">
        <v>73</v>
      </c>
      <c r="C183" s="448" t="s">
        <v>249</v>
      </c>
      <c r="D183" s="448" t="s">
        <v>275</v>
      </c>
      <c r="E183" s="449" t="s">
        <v>98</v>
      </c>
      <c r="F183" s="447" t="s">
        <v>77</v>
      </c>
      <c r="G183" s="447" t="s">
        <v>98</v>
      </c>
      <c r="H183" s="448" t="s">
        <v>99</v>
      </c>
      <c r="I183" s="450">
        <v>10.32</v>
      </c>
      <c r="J183" s="26">
        <v>2</v>
      </c>
      <c r="K183" s="26">
        <v>2.5</v>
      </c>
      <c r="L183" s="451">
        <v>126</v>
      </c>
      <c r="M183" s="452"/>
      <c r="N183" s="453">
        <f t="shared" si="15"/>
        <v>1300.32</v>
      </c>
      <c r="O183" s="453">
        <f t="shared" si="16"/>
        <v>0</v>
      </c>
      <c r="P183" s="454">
        <f t="shared" si="17"/>
        <v>0</v>
      </c>
      <c r="Q183" s="454">
        <f t="shared" si="18"/>
        <v>0</v>
      </c>
      <c r="R183" s="453">
        <f t="shared" si="19"/>
        <v>0</v>
      </c>
    </row>
    <row r="184" spans="1:18" s="17" customFormat="1">
      <c r="A184" s="27">
        <v>174</v>
      </c>
      <c r="B184" s="447" t="s">
        <v>73</v>
      </c>
      <c r="C184" s="448" t="s">
        <v>249</v>
      </c>
      <c r="D184" s="448" t="s">
        <v>276</v>
      </c>
      <c r="E184" s="449" t="s">
        <v>98</v>
      </c>
      <c r="F184" s="447" t="s">
        <v>77</v>
      </c>
      <c r="G184" s="447" t="s">
        <v>98</v>
      </c>
      <c r="H184" s="448" t="s">
        <v>99</v>
      </c>
      <c r="I184" s="450">
        <v>6.45</v>
      </c>
      <c r="J184" s="26">
        <v>2</v>
      </c>
      <c r="K184" s="26">
        <v>2.5</v>
      </c>
      <c r="L184" s="451">
        <v>126</v>
      </c>
      <c r="M184" s="452"/>
      <c r="N184" s="453">
        <f t="shared" si="15"/>
        <v>812.7</v>
      </c>
      <c r="O184" s="453">
        <f t="shared" si="16"/>
        <v>0</v>
      </c>
      <c r="P184" s="454">
        <f t="shared" si="17"/>
        <v>0</v>
      </c>
      <c r="Q184" s="454">
        <f t="shared" si="18"/>
        <v>0</v>
      </c>
      <c r="R184" s="453">
        <f t="shared" si="19"/>
        <v>0</v>
      </c>
    </row>
    <row r="185" spans="1:18" s="17" customFormat="1">
      <c r="A185" s="27">
        <v>175</v>
      </c>
      <c r="B185" s="447" t="s">
        <v>73</v>
      </c>
      <c r="C185" s="448" t="s">
        <v>249</v>
      </c>
      <c r="D185" s="448" t="s">
        <v>277</v>
      </c>
      <c r="E185" s="449" t="s">
        <v>98</v>
      </c>
      <c r="F185" s="447" t="s">
        <v>77</v>
      </c>
      <c r="G185" s="447" t="s">
        <v>98</v>
      </c>
      <c r="H185" s="448" t="s">
        <v>99</v>
      </c>
      <c r="I185" s="450">
        <v>10.84</v>
      </c>
      <c r="J185" s="26">
        <v>2</v>
      </c>
      <c r="K185" s="26">
        <v>2.5</v>
      </c>
      <c r="L185" s="451">
        <v>126</v>
      </c>
      <c r="M185" s="452"/>
      <c r="N185" s="453">
        <f t="shared" si="15"/>
        <v>1365.84</v>
      </c>
      <c r="O185" s="453">
        <f t="shared" si="16"/>
        <v>0</v>
      </c>
      <c r="P185" s="454">
        <f t="shared" si="17"/>
        <v>0</v>
      </c>
      <c r="Q185" s="454">
        <f t="shared" si="18"/>
        <v>0</v>
      </c>
      <c r="R185" s="453">
        <f t="shared" si="19"/>
        <v>0</v>
      </c>
    </row>
    <row r="186" spans="1:18" s="17" customFormat="1">
      <c r="A186" s="27">
        <v>176</v>
      </c>
      <c r="B186" s="447" t="s">
        <v>73</v>
      </c>
      <c r="C186" s="448" t="s">
        <v>249</v>
      </c>
      <c r="D186" s="448" t="s">
        <v>278</v>
      </c>
      <c r="E186" s="449" t="s">
        <v>92</v>
      </c>
      <c r="F186" s="447" t="s">
        <v>93</v>
      </c>
      <c r="G186" s="447" t="s">
        <v>92</v>
      </c>
      <c r="H186" s="448" t="s">
        <v>94</v>
      </c>
      <c r="I186" s="450">
        <v>5.01</v>
      </c>
      <c r="J186" s="26">
        <v>3</v>
      </c>
      <c r="K186" s="26">
        <v>5</v>
      </c>
      <c r="L186" s="451">
        <v>252</v>
      </c>
      <c r="M186" s="452"/>
      <c r="N186" s="453">
        <f t="shared" si="15"/>
        <v>1262.52</v>
      </c>
      <c r="O186" s="453">
        <f t="shared" si="16"/>
        <v>0</v>
      </c>
      <c r="P186" s="454">
        <f t="shared" si="17"/>
        <v>0</v>
      </c>
      <c r="Q186" s="454">
        <f t="shared" si="18"/>
        <v>0</v>
      </c>
      <c r="R186" s="453">
        <f t="shared" si="19"/>
        <v>0</v>
      </c>
    </row>
    <row r="187" spans="1:18" s="17" customFormat="1">
      <c r="A187" s="27">
        <v>177</v>
      </c>
      <c r="B187" s="447" t="s">
        <v>73</v>
      </c>
      <c r="C187" s="448" t="s">
        <v>249</v>
      </c>
      <c r="D187" s="448" t="s">
        <v>279</v>
      </c>
      <c r="E187" s="449" t="s">
        <v>92</v>
      </c>
      <c r="F187" s="447" t="s">
        <v>93</v>
      </c>
      <c r="G187" s="447" t="s">
        <v>92</v>
      </c>
      <c r="H187" s="448" t="s">
        <v>94</v>
      </c>
      <c r="I187" s="450">
        <v>3.39</v>
      </c>
      <c r="J187" s="26">
        <v>3</v>
      </c>
      <c r="K187" s="26">
        <v>5</v>
      </c>
      <c r="L187" s="451">
        <v>252</v>
      </c>
      <c r="M187" s="452"/>
      <c r="N187" s="453">
        <f t="shared" si="15"/>
        <v>854.28000000000009</v>
      </c>
      <c r="O187" s="453">
        <f t="shared" si="16"/>
        <v>0</v>
      </c>
      <c r="P187" s="454">
        <f t="shared" si="17"/>
        <v>0</v>
      </c>
      <c r="Q187" s="454">
        <f t="shared" si="18"/>
        <v>0</v>
      </c>
      <c r="R187" s="453">
        <f t="shared" si="19"/>
        <v>0</v>
      </c>
    </row>
    <row r="188" spans="1:18" s="17" customFormat="1">
      <c r="A188" s="27">
        <v>178</v>
      </c>
      <c r="B188" s="447" t="s">
        <v>73</v>
      </c>
      <c r="C188" s="448" t="s">
        <v>249</v>
      </c>
      <c r="D188" s="448" t="s">
        <v>280</v>
      </c>
      <c r="E188" s="449" t="s">
        <v>92</v>
      </c>
      <c r="F188" s="447" t="s">
        <v>93</v>
      </c>
      <c r="G188" s="447" t="s">
        <v>92</v>
      </c>
      <c r="H188" s="448" t="s">
        <v>94</v>
      </c>
      <c r="I188" s="450">
        <v>12.82</v>
      </c>
      <c r="J188" s="26">
        <v>3</v>
      </c>
      <c r="K188" s="26">
        <v>5</v>
      </c>
      <c r="L188" s="451">
        <v>252</v>
      </c>
      <c r="M188" s="452"/>
      <c r="N188" s="453">
        <f t="shared" si="15"/>
        <v>3230.64</v>
      </c>
      <c r="O188" s="453">
        <f t="shared" si="16"/>
        <v>0</v>
      </c>
      <c r="P188" s="454">
        <f t="shared" si="17"/>
        <v>0</v>
      </c>
      <c r="Q188" s="454">
        <f t="shared" si="18"/>
        <v>0</v>
      </c>
      <c r="R188" s="453">
        <f t="shared" si="19"/>
        <v>0</v>
      </c>
    </row>
    <row r="189" spans="1:18" s="17" customFormat="1">
      <c r="A189" s="27">
        <v>179</v>
      </c>
      <c r="B189" s="447" t="s">
        <v>73</v>
      </c>
      <c r="C189" s="448" t="s">
        <v>249</v>
      </c>
      <c r="D189" s="448" t="s">
        <v>281</v>
      </c>
      <c r="E189" s="449" t="s">
        <v>92</v>
      </c>
      <c r="F189" s="447" t="s">
        <v>93</v>
      </c>
      <c r="G189" s="447" t="s">
        <v>92</v>
      </c>
      <c r="H189" s="448" t="s">
        <v>94</v>
      </c>
      <c r="I189" s="450">
        <v>9.43</v>
      </c>
      <c r="J189" s="26">
        <v>3</v>
      </c>
      <c r="K189" s="26">
        <v>5</v>
      </c>
      <c r="L189" s="451">
        <v>252</v>
      </c>
      <c r="M189" s="452"/>
      <c r="N189" s="453">
        <f t="shared" si="15"/>
        <v>2376.36</v>
      </c>
      <c r="O189" s="453">
        <f t="shared" si="16"/>
        <v>0</v>
      </c>
      <c r="P189" s="454">
        <f t="shared" si="17"/>
        <v>0</v>
      </c>
      <c r="Q189" s="454">
        <f t="shared" si="18"/>
        <v>0</v>
      </c>
      <c r="R189" s="453">
        <f t="shared" si="19"/>
        <v>0</v>
      </c>
    </row>
    <row r="190" spans="1:18" s="17" customFormat="1">
      <c r="A190" s="27">
        <v>180</v>
      </c>
      <c r="B190" s="447" t="s">
        <v>73</v>
      </c>
      <c r="C190" s="448" t="s">
        <v>249</v>
      </c>
      <c r="D190" s="448" t="s">
        <v>282</v>
      </c>
      <c r="E190" s="449" t="s">
        <v>98</v>
      </c>
      <c r="F190" s="447" t="s">
        <v>77</v>
      </c>
      <c r="G190" s="447" t="s">
        <v>98</v>
      </c>
      <c r="H190" s="448" t="s">
        <v>99</v>
      </c>
      <c r="I190" s="450">
        <v>23.5</v>
      </c>
      <c r="J190" s="26">
        <v>2</v>
      </c>
      <c r="K190" s="26">
        <v>2.5</v>
      </c>
      <c r="L190" s="451">
        <v>126</v>
      </c>
      <c r="M190" s="452"/>
      <c r="N190" s="453">
        <f t="shared" si="15"/>
        <v>2961</v>
      </c>
      <c r="O190" s="453">
        <f t="shared" si="16"/>
        <v>0</v>
      </c>
      <c r="P190" s="454">
        <f t="shared" si="17"/>
        <v>0</v>
      </c>
      <c r="Q190" s="454">
        <f t="shared" si="18"/>
        <v>0</v>
      </c>
      <c r="R190" s="453">
        <f t="shared" si="19"/>
        <v>0</v>
      </c>
    </row>
    <row r="191" spans="1:18" s="17" customFormat="1">
      <c r="A191" s="27">
        <v>181</v>
      </c>
      <c r="B191" s="447" t="s">
        <v>73</v>
      </c>
      <c r="C191" s="448" t="s">
        <v>249</v>
      </c>
      <c r="D191" s="448" t="s">
        <v>283</v>
      </c>
      <c r="E191" s="449" t="s">
        <v>181</v>
      </c>
      <c r="F191" s="447" t="s">
        <v>77</v>
      </c>
      <c r="G191" s="447" t="s">
        <v>182</v>
      </c>
      <c r="H191" s="448" t="s">
        <v>149</v>
      </c>
      <c r="I191" s="450">
        <v>7.1</v>
      </c>
      <c r="J191" s="26">
        <v>2</v>
      </c>
      <c r="K191" s="26">
        <v>1</v>
      </c>
      <c r="L191" s="451">
        <v>52.21</v>
      </c>
      <c r="M191" s="452"/>
      <c r="N191" s="453">
        <f t="shared" si="15"/>
        <v>370.69099999999997</v>
      </c>
      <c r="O191" s="453">
        <f t="shared" si="16"/>
        <v>0</v>
      </c>
      <c r="P191" s="454">
        <f t="shared" si="17"/>
        <v>0</v>
      </c>
      <c r="Q191" s="454">
        <f t="shared" si="18"/>
        <v>0</v>
      </c>
      <c r="R191" s="453">
        <f t="shared" si="19"/>
        <v>0</v>
      </c>
    </row>
    <row r="192" spans="1:18" s="17" customFormat="1">
      <c r="A192" s="27">
        <v>182</v>
      </c>
      <c r="B192" s="447" t="s">
        <v>73</v>
      </c>
      <c r="C192" s="448" t="s">
        <v>249</v>
      </c>
      <c r="D192" s="448" t="s">
        <v>284</v>
      </c>
      <c r="E192" s="449" t="s">
        <v>98</v>
      </c>
      <c r="F192" s="447" t="s">
        <v>77</v>
      </c>
      <c r="G192" s="447" t="s">
        <v>98</v>
      </c>
      <c r="H192" s="448" t="s">
        <v>99</v>
      </c>
      <c r="I192" s="450">
        <v>10.45</v>
      </c>
      <c r="J192" s="26">
        <v>2</v>
      </c>
      <c r="K192" s="26">
        <v>2.5</v>
      </c>
      <c r="L192" s="451">
        <v>126</v>
      </c>
      <c r="M192" s="452"/>
      <c r="N192" s="453">
        <f t="shared" si="15"/>
        <v>1316.6999999999998</v>
      </c>
      <c r="O192" s="453">
        <f t="shared" si="16"/>
        <v>0</v>
      </c>
      <c r="P192" s="454">
        <f t="shared" si="17"/>
        <v>0</v>
      </c>
      <c r="Q192" s="454">
        <f t="shared" si="18"/>
        <v>0</v>
      </c>
      <c r="R192" s="453">
        <f t="shared" si="19"/>
        <v>0</v>
      </c>
    </row>
    <row r="193" spans="1:18" s="17" customFormat="1">
      <c r="A193" s="27">
        <v>183</v>
      </c>
      <c r="B193" s="447" t="s">
        <v>73</v>
      </c>
      <c r="C193" s="448" t="s">
        <v>249</v>
      </c>
      <c r="D193" s="448" t="s">
        <v>285</v>
      </c>
      <c r="E193" s="449" t="s">
        <v>98</v>
      </c>
      <c r="F193" s="447" t="s">
        <v>77</v>
      </c>
      <c r="G193" s="447" t="s">
        <v>98</v>
      </c>
      <c r="H193" s="448" t="s">
        <v>99</v>
      </c>
      <c r="I193" s="450">
        <v>12.55</v>
      </c>
      <c r="J193" s="26">
        <v>2</v>
      </c>
      <c r="K193" s="26">
        <v>2.5</v>
      </c>
      <c r="L193" s="451">
        <v>126</v>
      </c>
      <c r="M193" s="452"/>
      <c r="N193" s="453">
        <f t="shared" si="15"/>
        <v>1581.3000000000002</v>
      </c>
      <c r="O193" s="453">
        <f t="shared" si="16"/>
        <v>0</v>
      </c>
      <c r="P193" s="454">
        <f t="shared" si="17"/>
        <v>0</v>
      </c>
      <c r="Q193" s="454">
        <f t="shared" si="18"/>
        <v>0</v>
      </c>
      <c r="R193" s="453">
        <f t="shared" si="19"/>
        <v>0</v>
      </c>
    </row>
    <row r="194" spans="1:18" s="17" customFormat="1">
      <c r="A194" s="27">
        <v>184</v>
      </c>
      <c r="B194" s="447" t="s">
        <v>73</v>
      </c>
      <c r="C194" s="448" t="s">
        <v>249</v>
      </c>
      <c r="D194" s="448" t="s">
        <v>286</v>
      </c>
      <c r="E194" s="449" t="s">
        <v>98</v>
      </c>
      <c r="F194" s="447" t="s">
        <v>77</v>
      </c>
      <c r="G194" s="447" t="s">
        <v>98</v>
      </c>
      <c r="H194" s="448" t="s">
        <v>99</v>
      </c>
      <c r="I194" s="450">
        <v>26.44</v>
      </c>
      <c r="J194" s="26">
        <v>2</v>
      </c>
      <c r="K194" s="26">
        <v>2.5</v>
      </c>
      <c r="L194" s="451">
        <v>126</v>
      </c>
      <c r="M194" s="452"/>
      <c r="N194" s="453">
        <f t="shared" si="15"/>
        <v>3331.44</v>
      </c>
      <c r="O194" s="453">
        <f t="shared" si="16"/>
        <v>0</v>
      </c>
      <c r="P194" s="454">
        <f t="shared" si="17"/>
        <v>0</v>
      </c>
      <c r="Q194" s="454">
        <f t="shared" si="18"/>
        <v>0</v>
      </c>
      <c r="R194" s="453">
        <f t="shared" si="19"/>
        <v>0</v>
      </c>
    </row>
    <row r="195" spans="1:18" s="17" customFormat="1">
      <c r="A195" s="27">
        <v>185</v>
      </c>
      <c r="B195" s="447" t="s">
        <v>73</v>
      </c>
      <c r="C195" s="448" t="s">
        <v>249</v>
      </c>
      <c r="D195" s="448" t="s">
        <v>287</v>
      </c>
      <c r="E195" s="449" t="s">
        <v>80</v>
      </c>
      <c r="F195" s="447" t="s">
        <v>77</v>
      </c>
      <c r="G195" s="447" t="s">
        <v>80</v>
      </c>
      <c r="H195" s="448" t="s">
        <v>81</v>
      </c>
      <c r="I195" s="450">
        <v>32.369999999999997</v>
      </c>
      <c r="J195" s="26">
        <v>2</v>
      </c>
      <c r="K195" s="26">
        <v>2.5</v>
      </c>
      <c r="L195" s="451">
        <v>126</v>
      </c>
      <c r="M195" s="452"/>
      <c r="N195" s="453">
        <f t="shared" si="15"/>
        <v>4078.62</v>
      </c>
      <c r="O195" s="453">
        <f t="shared" si="16"/>
        <v>0</v>
      </c>
      <c r="P195" s="454">
        <f t="shared" si="17"/>
        <v>0</v>
      </c>
      <c r="Q195" s="454">
        <f t="shared" si="18"/>
        <v>0</v>
      </c>
      <c r="R195" s="453">
        <f t="shared" si="19"/>
        <v>0</v>
      </c>
    </row>
    <row r="196" spans="1:18" s="17" customFormat="1">
      <c r="A196" s="27">
        <v>186</v>
      </c>
      <c r="B196" s="447" t="s">
        <v>73</v>
      </c>
      <c r="C196" s="448" t="s">
        <v>249</v>
      </c>
      <c r="D196" s="448" t="s">
        <v>288</v>
      </c>
      <c r="E196" s="449" t="s">
        <v>98</v>
      </c>
      <c r="F196" s="447" t="s">
        <v>77</v>
      </c>
      <c r="G196" s="447" t="s">
        <v>98</v>
      </c>
      <c r="H196" s="448" t="s">
        <v>99</v>
      </c>
      <c r="I196" s="450">
        <v>17.350000000000001</v>
      </c>
      <c r="J196" s="26">
        <v>2</v>
      </c>
      <c r="K196" s="26">
        <v>2.5</v>
      </c>
      <c r="L196" s="451">
        <v>126</v>
      </c>
      <c r="M196" s="452"/>
      <c r="N196" s="453">
        <f t="shared" si="15"/>
        <v>2186.1000000000004</v>
      </c>
      <c r="O196" s="453">
        <f t="shared" si="16"/>
        <v>0</v>
      </c>
      <c r="P196" s="454">
        <f t="shared" si="17"/>
        <v>0</v>
      </c>
      <c r="Q196" s="454">
        <f t="shared" si="18"/>
        <v>0</v>
      </c>
      <c r="R196" s="453">
        <f t="shared" si="19"/>
        <v>0</v>
      </c>
    </row>
    <row r="197" spans="1:18" s="17" customFormat="1">
      <c r="A197" s="27">
        <v>187</v>
      </c>
      <c r="B197" s="447" t="s">
        <v>73</v>
      </c>
      <c r="C197" s="448" t="s">
        <v>249</v>
      </c>
      <c r="D197" s="448" t="s">
        <v>289</v>
      </c>
      <c r="E197" s="449" t="s">
        <v>98</v>
      </c>
      <c r="F197" s="447" t="s">
        <v>77</v>
      </c>
      <c r="G197" s="447" t="s">
        <v>98</v>
      </c>
      <c r="H197" s="448" t="s">
        <v>99</v>
      </c>
      <c r="I197" s="450">
        <v>35.32</v>
      </c>
      <c r="J197" s="26">
        <v>2</v>
      </c>
      <c r="K197" s="26">
        <v>2.5</v>
      </c>
      <c r="L197" s="451">
        <v>126</v>
      </c>
      <c r="M197" s="452"/>
      <c r="N197" s="453">
        <f t="shared" si="15"/>
        <v>4450.32</v>
      </c>
      <c r="O197" s="453">
        <f t="shared" si="16"/>
        <v>0</v>
      </c>
      <c r="P197" s="454">
        <f t="shared" si="17"/>
        <v>0</v>
      </c>
      <c r="Q197" s="454">
        <f t="shared" si="18"/>
        <v>0</v>
      </c>
      <c r="R197" s="453">
        <f t="shared" si="19"/>
        <v>0</v>
      </c>
    </row>
    <row r="198" spans="1:18" s="17" customFormat="1">
      <c r="A198" s="27">
        <v>188</v>
      </c>
      <c r="B198" s="447" t="s">
        <v>73</v>
      </c>
      <c r="C198" s="448" t="s">
        <v>249</v>
      </c>
      <c r="D198" s="448" t="s">
        <v>290</v>
      </c>
      <c r="E198" s="449" t="s">
        <v>98</v>
      </c>
      <c r="F198" s="447" t="s">
        <v>77</v>
      </c>
      <c r="G198" s="447" t="s">
        <v>98</v>
      </c>
      <c r="H198" s="448" t="s">
        <v>99</v>
      </c>
      <c r="I198" s="450">
        <v>17.66</v>
      </c>
      <c r="J198" s="26">
        <v>2</v>
      </c>
      <c r="K198" s="26">
        <v>2.5</v>
      </c>
      <c r="L198" s="451">
        <v>126</v>
      </c>
      <c r="M198" s="452"/>
      <c r="N198" s="453">
        <f t="shared" si="15"/>
        <v>2225.16</v>
      </c>
      <c r="O198" s="453">
        <f t="shared" si="16"/>
        <v>0</v>
      </c>
      <c r="P198" s="454">
        <f t="shared" si="17"/>
        <v>0</v>
      </c>
      <c r="Q198" s="454">
        <f t="shared" si="18"/>
        <v>0</v>
      </c>
      <c r="R198" s="453">
        <f t="shared" si="19"/>
        <v>0</v>
      </c>
    </row>
    <row r="199" spans="1:18" s="17" customFormat="1">
      <c r="A199" s="27">
        <v>189</v>
      </c>
      <c r="B199" s="447" t="s">
        <v>73</v>
      </c>
      <c r="C199" s="448" t="s">
        <v>249</v>
      </c>
      <c r="D199" s="448" t="s">
        <v>291</v>
      </c>
      <c r="E199" s="449" t="s">
        <v>98</v>
      </c>
      <c r="F199" s="447" t="s">
        <v>77</v>
      </c>
      <c r="G199" s="447" t="s">
        <v>98</v>
      </c>
      <c r="H199" s="448" t="s">
        <v>99</v>
      </c>
      <c r="I199" s="450">
        <v>15.37</v>
      </c>
      <c r="J199" s="26">
        <v>2</v>
      </c>
      <c r="K199" s="26">
        <v>2.5</v>
      </c>
      <c r="L199" s="451">
        <v>126</v>
      </c>
      <c r="M199" s="452"/>
      <c r="N199" s="453">
        <f t="shared" si="15"/>
        <v>1936.62</v>
      </c>
      <c r="O199" s="453">
        <f t="shared" si="16"/>
        <v>0</v>
      </c>
      <c r="P199" s="454">
        <f t="shared" si="17"/>
        <v>0</v>
      </c>
      <c r="Q199" s="454">
        <f t="shared" si="18"/>
        <v>0</v>
      </c>
      <c r="R199" s="453">
        <f t="shared" si="19"/>
        <v>0</v>
      </c>
    </row>
    <row r="200" spans="1:18" s="17" customFormat="1">
      <c r="A200" s="27">
        <v>190</v>
      </c>
      <c r="B200" s="447" t="s">
        <v>73</v>
      </c>
      <c r="C200" s="448" t="s">
        <v>249</v>
      </c>
      <c r="D200" s="448" t="s">
        <v>292</v>
      </c>
      <c r="E200" s="449" t="s">
        <v>98</v>
      </c>
      <c r="F200" s="447" t="s">
        <v>77</v>
      </c>
      <c r="G200" s="447" t="s">
        <v>98</v>
      </c>
      <c r="H200" s="448" t="s">
        <v>99</v>
      </c>
      <c r="I200" s="450">
        <v>22.37</v>
      </c>
      <c r="J200" s="26">
        <v>2</v>
      </c>
      <c r="K200" s="26">
        <v>2.5</v>
      </c>
      <c r="L200" s="451">
        <v>126</v>
      </c>
      <c r="M200" s="452"/>
      <c r="N200" s="453">
        <f t="shared" si="15"/>
        <v>2818.6200000000003</v>
      </c>
      <c r="O200" s="453">
        <f t="shared" si="16"/>
        <v>0</v>
      </c>
      <c r="P200" s="454">
        <f t="shared" si="17"/>
        <v>0</v>
      </c>
      <c r="Q200" s="454">
        <f t="shared" si="18"/>
        <v>0</v>
      </c>
      <c r="R200" s="453">
        <f t="shared" si="19"/>
        <v>0</v>
      </c>
    </row>
    <row r="201" spans="1:18" s="17" customFormat="1">
      <c r="A201" s="27">
        <v>191</v>
      </c>
      <c r="B201" s="447" t="s">
        <v>73</v>
      </c>
      <c r="C201" s="448" t="s">
        <v>249</v>
      </c>
      <c r="D201" s="448" t="s">
        <v>293</v>
      </c>
      <c r="E201" s="449" t="s">
        <v>98</v>
      </c>
      <c r="F201" s="447" t="s">
        <v>77</v>
      </c>
      <c r="G201" s="447" t="s">
        <v>98</v>
      </c>
      <c r="H201" s="448" t="s">
        <v>99</v>
      </c>
      <c r="I201" s="450">
        <v>15.24</v>
      </c>
      <c r="J201" s="26">
        <v>2</v>
      </c>
      <c r="K201" s="26">
        <v>2.5</v>
      </c>
      <c r="L201" s="451">
        <v>126</v>
      </c>
      <c r="M201" s="452"/>
      <c r="N201" s="453">
        <f t="shared" si="15"/>
        <v>1920.24</v>
      </c>
      <c r="O201" s="453">
        <f t="shared" si="16"/>
        <v>0</v>
      </c>
      <c r="P201" s="454">
        <f t="shared" si="17"/>
        <v>0</v>
      </c>
      <c r="Q201" s="454">
        <f t="shared" si="18"/>
        <v>0</v>
      </c>
      <c r="R201" s="453">
        <f t="shared" si="19"/>
        <v>0</v>
      </c>
    </row>
    <row r="202" spans="1:18" s="17" customFormat="1">
      <c r="A202" s="27">
        <v>192</v>
      </c>
      <c r="B202" s="447" t="s">
        <v>73</v>
      </c>
      <c r="C202" s="448" t="s">
        <v>249</v>
      </c>
      <c r="D202" s="448" t="s">
        <v>294</v>
      </c>
      <c r="E202" s="449" t="s">
        <v>98</v>
      </c>
      <c r="F202" s="447" t="s">
        <v>77</v>
      </c>
      <c r="G202" s="447" t="s">
        <v>98</v>
      </c>
      <c r="H202" s="448" t="s">
        <v>99</v>
      </c>
      <c r="I202" s="450">
        <v>17.66</v>
      </c>
      <c r="J202" s="26">
        <v>2</v>
      </c>
      <c r="K202" s="26">
        <v>2.5</v>
      </c>
      <c r="L202" s="451">
        <v>126</v>
      </c>
      <c r="M202" s="452"/>
      <c r="N202" s="453">
        <f t="shared" si="15"/>
        <v>2225.16</v>
      </c>
      <c r="O202" s="453">
        <f t="shared" si="16"/>
        <v>0</v>
      </c>
      <c r="P202" s="454">
        <f t="shared" si="17"/>
        <v>0</v>
      </c>
      <c r="Q202" s="454">
        <f t="shared" si="18"/>
        <v>0</v>
      </c>
      <c r="R202" s="453">
        <f t="shared" si="19"/>
        <v>0</v>
      </c>
    </row>
    <row r="203" spans="1:18" s="17" customFormat="1">
      <c r="A203" s="27">
        <v>193</v>
      </c>
      <c r="B203" s="447" t="s">
        <v>73</v>
      </c>
      <c r="C203" s="448" t="s">
        <v>249</v>
      </c>
      <c r="D203" s="448" t="s">
        <v>295</v>
      </c>
      <c r="E203" s="449" t="s">
        <v>98</v>
      </c>
      <c r="F203" s="447" t="s">
        <v>77</v>
      </c>
      <c r="G203" s="447" t="s">
        <v>98</v>
      </c>
      <c r="H203" s="448" t="s">
        <v>99</v>
      </c>
      <c r="I203" s="450">
        <v>17.66</v>
      </c>
      <c r="J203" s="26">
        <v>2</v>
      </c>
      <c r="K203" s="26">
        <v>2.5</v>
      </c>
      <c r="L203" s="451">
        <v>126</v>
      </c>
      <c r="M203" s="452"/>
      <c r="N203" s="453">
        <f t="shared" si="15"/>
        <v>2225.16</v>
      </c>
      <c r="O203" s="453">
        <f t="shared" si="16"/>
        <v>0</v>
      </c>
      <c r="P203" s="454">
        <f t="shared" si="17"/>
        <v>0</v>
      </c>
      <c r="Q203" s="454">
        <f t="shared" si="18"/>
        <v>0</v>
      </c>
      <c r="R203" s="453">
        <f t="shared" si="19"/>
        <v>0</v>
      </c>
    </row>
    <row r="204" spans="1:18" s="17" customFormat="1">
      <c r="A204" s="27">
        <v>194</v>
      </c>
      <c r="B204" s="447" t="s">
        <v>73</v>
      </c>
      <c r="C204" s="448" t="s">
        <v>296</v>
      </c>
      <c r="D204" s="448" t="s">
        <v>297</v>
      </c>
      <c r="E204" s="449" t="s">
        <v>76</v>
      </c>
      <c r="F204" s="447" t="s">
        <v>93</v>
      </c>
      <c r="G204" s="447" t="s">
        <v>76</v>
      </c>
      <c r="H204" s="448" t="s">
        <v>78</v>
      </c>
      <c r="I204" s="450">
        <v>41.5</v>
      </c>
      <c r="J204" s="26">
        <v>2</v>
      </c>
      <c r="K204" s="26">
        <v>1</v>
      </c>
      <c r="L204" s="451">
        <v>52.21</v>
      </c>
      <c r="M204" s="452"/>
      <c r="N204" s="453">
        <f t="shared" si="15"/>
        <v>2166.7150000000001</v>
      </c>
      <c r="O204" s="453">
        <f t="shared" si="16"/>
        <v>0</v>
      </c>
      <c r="P204" s="454">
        <f t="shared" si="17"/>
        <v>0</v>
      </c>
      <c r="Q204" s="454">
        <f t="shared" si="18"/>
        <v>0</v>
      </c>
      <c r="R204" s="453">
        <f t="shared" si="19"/>
        <v>0</v>
      </c>
    </row>
    <row r="205" spans="1:18" s="17" customFormat="1">
      <c r="A205" s="27">
        <v>195</v>
      </c>
      <c r="B205" s="447" t="s">
        <v>73</v>
      </c>
      <c r="C205" s="448" t="s">
        <v>296</v>
      </c>
      <c r="D205" s="448" t="s">
        <v>298</v>
      </c>
      <c r="E205" s="449" t="s">
        <v>76</v>
      </c>
      <c r="F205" s="447" t="s">
        <v>77</v>
      </c>
      <c r="G205" s="447" t="s">
        <v>76</v>
      </c>
      <c r="H205" s="448" t="s">
        <v>78</v>
      </c>
      <c r="I205" s="450">
        <v>109.16</v>
      </c>
      <c r="J205" s="26">
        <v>2</v>
      </c>
      <c r="K205" s="26">
        <v>1</v>
      </c>
      <c r="L205" s="451">
        <v>52.21</v>
      </c>
      <c r="M205" s="452"/>
      <c r="N205" s="453">
        <f t="shared" si="15"/>
        <v>5699.2435999999998</v>
      </c>
      <c r="O205" s="453">
        <f t="shared" si="16"/>
        <v>0</v>
      </c>
      <c r="P205" s="454">
        <f t="shared" si="17"/>
        <v>0</v>
      </c>
      <c r="Q205" s="454">
        <f t="shared" si="18"/>
        <v>0</v>
      </c>
      <c r="R205" s="453">
        <f t="shared" si="19"/>
        <v>0</v>
      </c>
    </row>
    <row r="206" spans="1:18" s="17" customFormat="1">
      <c r="A206" s="27">
        <v>196</v>
      </c>
      <c r="B206" s="447" t="s">
        <v>73</v>
      </c>
      <c r="C206" s="448" t="s">
        <v>296</v>
      </c>
      <c r="D206" s="448" t="s">
        <v>299</v>
      </c>
      <c r="E206" s="449" t="s">
        <v>76</v>
      </c>
      <c r="F206" s="447" t="s">
        <v>77</v>
      </c>
      <c r="G206" s="447" t="s">
        <v>76</v>
      </c>
      <c r="H206" s="448" t="s">
        <v>78</v>
      </c>
      <c r="I206" s="450">
        <v>90.82</v>
      </c>
      <c r="J206" s="26">
        <v>2</v>
      </c>
      <c r="K206" s="26">
        <v>1</v>
      </c>
      <c r="L206" s="451">
        <v>52.21</v>
      </c>
      <c r="M206" s="452"/>
      <c r="N206" s="453">
        <f t="shared" si="15"/>
        <v>4741.7121999999999</v>
      </c>
      <c r="O206" s="453">
        <f t="shared" si="16"/>
        <v>0</v>
      </c>
      <c r="P206" s="454">
        <f t="shared" si="17"/>
        <v>0</v>
      </c>
      <c r="Q206" s="454">
        <f t="shared" si="18"/>
        <v>0</v>
      </c>
      <c r="R206" s="453">
        <f t="shared" si="19"/>
        <v>0</v>
      </c>
    </row>
    <row r="207" spans="1:18" s="17" customFormat="1">
      <c r="A207" s="27">
        <v>197</v>
      </c>
      <c r="B207" s="447" t="s">
        <v>73</v>
      </c>
      <c r="C207" s="448" t="s">
        <v>296</v>
      </c>
      <c r="D207" s="448" t="s">
        <v>300</v>
      </c>
      <c r="E207" s="449" t="s">
        <v>76</v>
      </c>
      <c r="F207" s="447" t="s">
        <v>93</v>
      </c>
      <c r="G207" s="447" t="s">
        <v>76</v>
      </c>
      <c r="H207" s="448" t="s">
        <v>78</v>
      </c>
      <c r="I207" s="450">
        <v>14.01</v>
      </c>
      <c r="J207" s="26">
        <v>2</v>
      </c>
      <c r="K207" s="26">
        <v>1</v>
      </c>
      <c r="L207" s="451">
        <v>52.21</v>
      </c>
      <c r="M207" s="452"/>
      <c r="N207" s="453">
        <f t="shared" si="15"/>
        <v>731.46209999999996</v>
      </c>
      <c r="O207" s="453">
        <f t="shared" si="16"/>
        <v>0</v>
      </c>
      <c r="P207" s="454">
        <f t="shared" si="17"/>
        <v>0</v>
      </c>
      <c r="Q207" s="454">
        <f t="shared" si="18"/>
        <v>0</v>
      </c>
      <c r="R207" s="453">
        <f t="shared" si="19"/>
        <v>0</v>
      </c>
    </row>
    <row r="208" spans="1:18" s="17" customFormat="1">
      <c r="A208" s="27">
        <v>198</v>
      </c>
      <c r="B208" s="447" t="s">
        <v>73</v>
      </c>
      <c r="C208" s="448" t="s">
        <v>296</v>
      </c>
      <c r="D208" s="448" t="s">
        <v>301</v>
      </c>
      <c r="E208" s="449" t="s">
        <v>76</v>
      </c>
      <c r="F208" s="447" t="s">
        <v>77</v>
      </c>
      <c r="G208" s="447" t="s">
        <v>76</v>
      </c>
      <c r="H208" s="448" t="s">
        <v>78</v>
      </c>
      <c r="I208" s="450">
        <v>39.770000000000003</v>
      </c>
      <c r="J208" s="26">
        <v>2</v>
      </c>
      <c r="K208" s="26">
        <v>1</v>
      </c>
      <c r="L208" s="451">
        <v>52.21</v>
      </c>
      <c r="M208" s="452"/>
      <c r="N208" s="453">
        <f t="shared" si="15"/>
        <v>2076.3917000000001</v>
      </c>
      <c r="O208" s="453">
        <f t="shared" si="16"/>
        <v>0</v>
      </c>
      <c r="P208" s="454">
        <f t="shared" si="17"/>
        <v>0</v>
      </c>
      <c r="Q208" s="454">
        <f t="shared" si="18"/>
        <v>0</v>
      </c>
      <c r="R208" s="453">
        <f t="shared" si="19"/>
        <v>0</v>
      </c>
    </row>
    <row r="209" spans="1:18" s="17" customFormat="1">
      <c r="A209" s="27">
        <v>199</v>
      </c>
      <c r="B209" s="447" t="s">
        <v>73</v>
      </c>
      <c r="C209" s="448" t="s">
        <v>296</v>
      </c>
      <c r="D209" s="448" t="s">
        <v>302</v>
      </c>
      <c r="E209" s="449" t="s">
        <v>76</v>
      </c>
      <c r="F209" s="447" t="s">
        <v>77</v>
      </c>
      <c r="G209" s="447" t="s">
        <v>76</v>
      </c>
      <c r="H209" s="448" t="s">
        <v>78</v>
      </c>
      <c r="I209" s="450">
        <v>26.06</v>
      </c>
      <c r="J209" s="26">
        <v>2</v>
      </c>
      <c r="K209" s="26">
        <v>1</v>
      </c>
      <c r="L209" s="451">
        <v>52.21</v>
      </c>
      <c r="M209" s="452"/>
      <c r="N209" s="453">
        <f t="shared" si="15"/>
        <v>1360.5925999999999</v>
      </c>
      <c r="O209" s="453">
        <f t="shared" si="16"/>
        <v>0</v>
      </c>
      <c r="P209" s="454">
        <f t="shared" si="17"/>
        <v>0</v>
      </c>
      <c r="Q209" s="454">
        <f t="shared" si="18"/>
        <v>0</v>
      </c>
      <c r="R209" s="453">
        <f t="shared" si="19"/>
        <v>0</v>
      </c>
    </row>
    <row r="210" spans="1:18" s="17" customFormat="1" ht="12.75" customHeight="1">
      <c r="A210" s="27">
        <v>200</v>
      </c>
      <c r="B210" s="447" t="s">
        <v>73</v>
      </c>
      <c r="C210" s="448" t="s">
        <v>296</v>
      </c>
      <c r="D210" s="448" t="s">
        <v>303</v>
      </c>
      <c r="E210" s="449" t="s">
        <v>76</v>
      </c>
      <c r="F210" s="447" t="s">
        <v>77</v>
      </c>
      <c r="G210" s="447" t="s">
        <v>76</v>
      </c>
      <c r="H210" s="448" t="s">
        <v>78</v>
      </c>
      <c r="I210" s="450">
        <v>49.01</v>
      </c>
      <c r="J210" s="26">
        <v>2</v>
      </c>
      <c r="K210" s="26">
        <v>1</v>
      </c>
      <c r="L210" s="451">
        <v>52.21</v>
      </c>
      <c r="M210" s="452"/>
      <c r="N210" s="453">
        <f t="shared" ref="N210:O275" si="20">I210*L210</f>
        <v>2558.8121000000001</v>
      </c>
      <c r="O210" s="453">
        <f t="shared" ref="O210:O275" si="21">IFERROR(N210/M210,0)</f>
        <v>0</v>
      </c>
      <c r="P210" s="454">
        <f t="shared" ref="P210:P275" si="22">IF(R210&gt;0,R210/L210,0)</f>
        <v>0</v>
      </c>
      <c r="Q210" s="454">
        <f t="shared" ref="Q210:Q275" si="23">R210/12</f>
        <v>0</v>
      </c>
      <c r="R210" s="453">
        <f t="shared" ref="R210:R275" si="24">ROUND(O210*SVS_UR_1_1,2)</f>
        <v>0</v>
      </c>
    </row>
    <row r="211" spans="1:18" s="17" customFormat="1" ht="12.75" customHeight="1">
      <c r="A211" s="27">
        <v>201</v>
      </c>
      <c r="B211" s="447" t="s">
        <v>73</v>
      </c>
      <c r="C211" s="448" t="s">
        <v>296</v>
      </c>
      <c r="D211" s="448" t="s">
        <v>304</v>
      </c>
      <c r="E211" s="449" t="s">
        <v>76</v>
      </c>
      <c r="F211" s="447" t="s">
        <v>77</v>
      </c>
      <c r="G211" s="447" t="s">
        <v>76</v>
      </c>
      <c r="H211" s="448" t="s">
        <v>78</v>
      </c>
      <c r="I211" s="450">
        <v>20.73</v>
      </c>
      <c r="J211" s="26">
        <v>2</v>
      </c>
      <c r="K211" s="26">
        <v>1</v>
      </c>
      <c r="L211" s="451">
        <v>52.21</v>
      </c>
      <c r="M211" s="452"/>
      <c r="N211" s="453">
        <f t="shared" si="20"/>
        <v>1082.3133</v>
      </c>
      <c r="O211" s="453">
        <f t="shared" si="20"/>
        <v>0</v>
      </c>
      <c r="P211" s="454">
        <f t="shared" si="22"/>
        <v>0</v>
      </c>
      <c r="Q211" s="454">
        <f t="shared" si="23"/>
        <v>0</v>
      </c>
      <c r="R211" s="453">
        <f t="shared" si="24"/>
        <v>0</v>
      </c>
    </row>
    <row r="212" spans="1:18" s="17" customFormat="1" ht="12.75" customHeight="1">
      <c r="A212" s="27">
        <v>202</v>
      </c>
      <c r="B212" s="447" t="s">
        <v>73</v>
      </c>
      <c r="C212" s="448" t="s">
        <v>296</v>
      </c>
      <c r="D212" s="448" t="s">
        <v>305</v>
      </c>
      <c r="E212" s="449" t="s">
        <v>88</v>
      </c>
      <c r="F212" s="447" t="s">
        <v>106</v>
      </c>
      <c r="G212" s="447" t="s">
        <v>89</v>
      </c>
      <c r="H212" s="448" t="s">
        <v>90</v>
      </c>
      <c r="I212" s="450">
        <v>12.32</v>
      </c>
      <c r="J212" s="26">
        <v>3</v>
      </c>
      <c r="K212" s="26">
        <v>5</v>
      </c>
      <c r="L212" s="451">
        <v>252</v>
      </c>
      <c r="M212" s="452"/>
      <c r="N212" s="453">
        <f t="shared" si="20"/>
        <v>3104.64</v>
      </c>
      <c r="O212" s="453">
        <f t="shared" si="20"/>
        <v>0</v>
      </c>
      <c r="P212" s="454">
        <f t="shared" si="22"/>
        <v>0</v>
      </c>
      <c r="Q212" s="454">
        <f t="shared" si="23"/>
        <v>0</v>
      </c>
      <c r="R212" s="453">
        <f t="shared" si="24"/>
        <v>0</v>
      </c>
    </row>
    <row r="213" spans="1:18" s="17" customFormat="1">
      <c r="A213" s="27">
        <v>203</v>
      </c>
      <c r="B213" s="447" t="s">
        <v>73</v>
      </c>
      <c r="C213" s="448" t="s">
        <v>296</v>
      </c>
      <c r="D213" s="448" t="s">
        <v>305</v>
      </c>
      <c r="E213" s="449" t="s">
        <v>107</v>
      </c>
      <c r="F213" s="447" t="s">
        <v>106</v>
      </c>
      <c r="G213" s="447" t="s">
        <v>89</v>
      </c>
      <c r="H213" s="448" t="s">
        <v>90</v>
      </c>
      <c r="I213" s="450">
        <v>33.26</v>
      </c>
      <c r="J213" s="26">
        <v>2</v>
      </c>
      <c r="K213" s="26">
        <v>5</v>
      </c>
      <c r="L213" s="451">
        <v>252</v>
      </c>
      <c r="M213" s="452"/>
      <c r="N213" s="453">
        <f t="shared" si="20"/>
        <v>8381.5199999999986</v>
      </c>
      <c r="O213" s="453">
        <f t="shared" si="21"/>
        <v>0</v>
      </c>
      <c r="P213" s="454">
        <f t="shared" si="22"/>
        <v>0</v>
      </c>
      <c r="Q213" s="454">
        <f t="shared" si="23"/>
        <v>0</v>
      </c>
      <c r="R213" s="453">
        <f t="shared" si="24"/>
        <v>0</v>
      </c>
    </row>
    <row r="214" spans="1:18" s="17" customFormat="1">
      <c r="A214" s="27">
        <v>204</v>
      </c>
      <c r="B214" s="447" t="s">
        <v>73</v>
      </c>
      <c r="C214" s="448" t="s">
        <v>296</v>
      </c>
      <c r="D214" s="448" t="s">
        <v>306</v>
      </c>
      <c r="E214" s="449" t="s">
        <v>98</v>
      </c>
      <c r="F214" s="447" t="s">
        <v>77</v>
      </c>
      <c r="G214" s="447" t="s">
        <v>98</v>
      </c>
      <c r="H214" s="448" t="s">
        <v>99</v>
      </c>
      <c r="I214" s="450">
        <v>88.29</v>
      </c>
      <c r="J214" s="26">
        <v>2</v>
      </c>
      <c r="K214" s="26">
        <v>2.5</v>
      </c>
      <c r="L214" s="451">
        <v>126</v>
      </c>
      <c r="M214" s="452"/>
      <c r="N214" s="453">
        <f t="shared" si="20"/>
        <v>11124.54</v>
      </c>
      <c r="O214" s="453">
        <f t="shared" si="21"/>
        <v>0</v>
      </c>
      <c r="P214" s="454">
        <f t="shared" si="22"/>
        <v>0</v>
      </c>
      <c r="Q214" s="454">
        <f t="shared" si="23"/>
        <v>0</v>
      </c>
      <c r="R214" s="453">
        <f t="shared" si="24"/>
        <v>0</v>
      </c>
    </row>
    <row r="215" spans="1:18" s="17" customFormat="1">
      <c r="A215" s="27">
        <v>205</v>
      </c>
      <c r="B215" s="447" t="s">
        <v>73</v>
      </c>
      <c r="C215" s="448" t="s">
        <v>296</v>
      </c>
      <c r="D215" s="448" t="s">
        <v>307</v>
      </c>
      <c r="E215" s="449" t="s">
        <v>98</v>
      </c>
      <c r="F215" s="447" t="s">
        <v>77</v>
      </c>
      <c r="G215" s="447" t="s">
        <v>98</v>
      </c>
      <c r="H215" s="448" t="s">
        <v>99</v>
      </c>
      <c r="I215" s="450">
        <v>45.85</v>
      </c>
      <c r="J215" s="26">
        <v>2</v>
      </c>
      <c r="K215" s="26">
        <v>2.5</v>
      </c>
      <c r="L215" s="451">
        <v>126</v>
      </c>
      <c r="M215" s="452"/>
      <c r="N215" s="453">
        <f t="shared" si="20"/>
        <v>5777.1</v>
      </c>
      <c r="O215" s="453">
        <f t="shared" si="21"/>
        <v>0</v>
      </c>
      <c r="P215" s="454">
        <f t="shared" si="22"/>
        <v>0</v>
      </c>
      <c r="Q215" s="454">
        <f t="shared" si="23"/>
        <v>0</v>
      </c>
      <c r="R215" s="453">
        <f t="shared" si="24"/>
        <v>0</v>
      </c>
    </row>
    <row r="216" spans="1:18" s="17" customFormat="1" ht="12.75" customHeight="1">
      <c r="A216" s="27">
        <v>206</v>
      </c>
      <c r="B216" s="447" t="s">
        <v>73</v>
      </c>
      <c r="C216" s="448" t="s">
        <v>296</v>
      </c>
      <c r="D216" s="448" t="s">
        <v>308</v>
      </c>
      <c r="E216" s="449" t="s">
        <v>98</v>
      </c>
      <c r="F216" s="447" t="s">
        <v>77</v>
      </c>
      <c r="G216" s="447" t="s">
        <v>98</v>
      </c>
      <c r="H216" s="448" t="s">
        <v>99</v>
      </c>
      <c r="I216" s="450">
        <v>88.29</v>
      </c>
      <c r="J216" s="26">
        <v>2</v>
      </c>
      <c r="K216" s="26">
        <v>2.5</v>
      </c>
      <c r="L216" s="451">
        <v>126</v>
      </c>
      <c r="M216" s="452"/>
      <c r="N216" s="453">
        <f t="shared" si="20"/>
        <v>11124.54</v>
      </c>
      <c r="O216" s="453">
        <f t="shared" si="21"/>
        <v>0</v>
      </c>
      <c r="P216" s="454">
        <f t="shared" si="22"/>
        <v>0</v>
      </c>
      <c r="Q216" s="454">
        <f t="shared" si="23"/>
        <v>0</v>
      </c>
      <c r="R216" s="453">
        <f t="shared" si="24"/>
        <v>0</v>
      </c>
    </row>
    <row r="217" spans="1:18" s="17" customFormat="1">
      <c r="A217" s="27">
        <v>207</v>
      </c>
      <c r="B217" s="447" t="s">
        <v>73</v>
      </c>
      <c r="C217" s="448" t="s">
        <v>296</v>
      </c>
      <c r="D217" s="448" t="s">
        <v>309</v>
      </c>
      <c r="E217" s="449" t="s">
        <v>80</v>
      </c>
      <c r="F217" s="447" t="s">
        <v>77</v>
      </c>
      <c r="G217" s="447" t="s">
        <v>80</v>
      </c>
      <c r="H217" s="448" t="s">
        <v>81</v>
      </c>
      <c r="I217" s="450">
        <v>18.29</v>
      </c>
      <c r="J217" s="26">
        <v>2</v>
      </c>
      <c r="K217" s="26">
        <v>2.5</v>
      </c>
      <c r="L217" s="451">
        <v>126</v>
      </c>
      <c r="M217" s="452"/>
      <c r="N217" s="453">
        <f t="shared" si="20"/>
        <v>2304.54</v>
      </c>
      <c r="O217" s="453">
        <f t="shared" si="21"/>
        <v>0</v>
      </c>
      <c r="P217" s="454">
        <f t="shared" si="22"/>
        <v>0</v>
      </c>
      <c r="Q217" s="454">
        <f t="shared" si="23"/>
        <v>0</v>
      </c>
      <c r="R217" s="453">
        <f t="shared" si="24"/>
        <v>0</v>
      </c>
    </row>
    <row r="218" spans="1:18" s="17" customFormat="1">
      <c r="A218" s="27">
        <v>208</v>
      </c>
      <c r="B218" s="447" t="s">
        <v>73</v>
      </c>
      <c r="C218" s="448" t="s">
        <v>296</v>
      </c>
      <c r="D218" s="448" t="s">
        <v>310</v>
      </c>
      <c r="E218" s="449" t="s">
        <v>92</v>
      </c>
      <c r="F218" s="447" t="s">
        <v>93</v>
      </c>
      <c r="G218" s="447" t="s">
        <v>92</v>
      </c>
      <c r="H218" s="448" t="s">
        <v>94</v>
      </c>
      <c r="I218" s="450">
        <v>18.13</v>
      </c>
      <c r="J218" s="26">
        <v>3</v>
      </c>
      <c r="K218" s="26">
        <v>5</v>
      </c>
      <c r="L218" s="451">
        <v>252</v>
      </c>
      <c r="M218" s="452"/>
      <c r="N218" s="453">
        <f t="shared" si="20"/>
        <v>4568.7599999999993</v>
      </c>
      <c r="O218" s="453">
        <f t="shared" si="21"/>
        <v>0</v>
      </c>
      <c r="P218" s="454">
        <f t="shared" si="22"/>
        <v>0</v>
      </c>
      <c r="Q218" s="454">
        <f t="shared" si="23"/>
        <v>0</v>
      </c>
      <c r="R218" s="453">
        <f t="shared" si="24"/>
        <v>0</v>
      </c>
    </row>
    <row r="219" spans="1:18" s="17" customFormat="1">
      <c r="A219" s="27">
        <v>209</v>
      </c>
      <c r="B219" s="447" t="s">
        <v>73</v>
      </c>
      <c r="C219" s="448" t="s">
        <v>296</v>
      </c>
      <c r="D219" s="448" t="s">
        <v>311</v>
      </c>
      <c r="E219" s="449" t="s">
        <v>92</v>
      </c>
      <c r="F219" s="447" t="s">
        <v>93</v>
      </c>
      <c r="G219" s="447" t="s">
        <v>92</v>
      </c>
      <c r="H219" s="448" t="s">
        <v>94</v>
      </c>
      <c r="I219" s="450">
        <v>16.440000000000001</v>
      </c>
      <c r="J219" s="26">
        <v>3</v>
      </c>
      <c r="K219" s="26">
        <v>5</v>
      </c>
      <c r="L219" s="451">
        <v>252</v>
      </c>
      <c r="M219" s="452"/>
      <c r="N219" s="453">
        <f t="shared" si="20"/>
        <v>4142.88</v>
      </c>
      <c r="O219" s="453">
        <f t="shared" si="21"/>
        <v>0</v>
      </c>
      <c r="P219" s="454">
        <f t="shared" si="22"/>
        <v>0</v>
      </c>
      <c r="Q219" s="454">
        <f t="shared" si="23"/>
        <v>0</v>
      </c>
      <c r="R219" s="453">
        <f t="shared" si="24"/>
        <v>0</v>
      </c>
    </row>
    <row r="220" spans="1:18" s="17" customFormat="1">
      <c r="A220" s="27">
        <v>210</v>
      </c>
      <c r="B220" s="447" t="s">
        <v>73</v>
      </c>
      <c r="C220" s="448" t="s">
        <v>296</v>
      </c>
      <c r="D220" s="448" t="s">
        <v>312</v>
      </c>
      <c r="E220" s="449" t="s">
        <v>98</v>
      </c>
      <c r="F220" s="447" t="s">
        <v>77</v>
      </c>
      <c r="G220" s="447" t="s">
        <v>98</v>
      </c>
      <c r="H220" s="448" t="s">
        <v>99</v>
      </c>
      <c r="I220" s="450">
        <v>16.77</v>
      </c>
      <c r="J220" s="26">
        <v>2</v>
      </c>
      <c r="K220" s="26">
        <v>2.5</v>
      </c>
      <c r="L220" s="451">
        <v>126</v>
      </c>
      <c r="M220" s="452"/>
      <c r="N220" s="453">
        <f t="shared" si="20"/>
        <v>2113.02</v>
      </c>
      <c r="O220" s="453">
        <f t="shared" si="21"/>
        <v>0</v>
      </c>
      <c r="P220" s="454">
        <f t="shared" si="22"/>
        <v>0</v>
      </c>
      <c r="Q220" s="454">
        <f t="shared" si="23"/>
        <v>0</v>
      </c>
      <c r="R220" s="453">
        <f t="shared" si="24"/>
        <v>0</v>
      </c>
    </row>
    <row r="221" spans="1:18" s="17" customFormat="1">
      <c r="A221" s="27">
        <v>211</v>
      </c>
      <c r="B221" s="447" t="s">
        <v>73</v>
      </c>
      <c r="C221" s="448" t="s">
        <v>296</v>
      </c>
      <c r="D221" s="448" t="s">
        <v>313</v>
      </c>
      <c r="E221" s="449" t="s">
        <v>181</v>
      </c>
      <c r="F221" s="447" t="s">
        <v>77</v>
      </c>
      <c r="G221" s="447" t="s">
        <v>182</v>
      </c>
      <c r="H221" s="448" t="s">
        <v>149</v>
      </c>
      <c r="I221" s="450">
        <v>5.2</v>
      </c>
      <c r="J221" s="26">
        <v>2</v>
      </c>
      <c r="K221" s="26">
        <v>1</v>
      </c>
      <c r="L221" s="451">
        <v>52.21</v>
      </c>
      <c r="M221" s="452"/>
      <c r="N221" s="453">
        <f t="shared" si="20"/>
        <v>271.49200000000002</v>
      </c>
      <c r="O221" s="453">
        <f t="shared" si="21"/>
        <v>0</v>
      </c>
      <c r="P221" s="454">
        <f t="shared" si="22"/>
        <v>0</v>
      </c>
      <c r="Q221" s="454">
        <f t="shared" si="23"/>
        <v>0</v>
      </c>
      <c r="R221" s="453">
        <f t="shared" si="24"/>
        <v>0</v>
      </c>
    </row>
    <row r="222" spans="1:18" s="17" customFormat="1">
      <c r="A222" s="27">
        <v>212</v>
      </c>
      <c r="B222" s="447" t="s">
        <v>73</v>
      </c>
      <c r="C222" s="448" t="s">
        <v>296</v>
      </c>
      <c r="D222" s="448" t="s">
        <v>314</v>
      </c>
      <c r="E222" s="449" t="s">
        <v>98</v>
      </c>
      <c r="F222" s="447" t="s">
        <v>77</v>
      </c>
      <c r="G222" s="447" t="s">
        <v>98</v>
      </c>
      <c r="H222" s="448" t="s">
        <v>99</v>
      </c>
      <c r="I222" s="450">
        <v>17.68</v>
      </c>
      <c r="J222" s="26">
        <v>2</v>
      </c>
      <c r="K222" s="26">
        <v>2.5</v>
      </c>
      <c r="L222" s="451">
        <v>126</v>
      </c>
      <c r="M222" s="452"/>
      <c r="N222" s="453">
        <f t="shared" si="20"/>
        <v>2227.6799999999998</v>
      </c>
      <c r="O222" s="453">
        <f t="shared" si="21"/>
        <v>0</v>
      </c>
      <c r="P222" s="454">
        <f t="shared" si="22"/>
        <v>0</v>
      </c>
      <c r="Q222" s="454">
        <f t="shared" si="23"/>
        <v>0</v>
      </c>
      <c r="R222" s="453">
        <f t="shared" si="24"/>
        <v>0</v>
      </c>
    </row>
    <row r="223" spans="1:18" s="17" customFormat="1" ht="12.75" customHeight="1">
      <c r="A223" s="27">
        <v>213</v>
      </c>
      <c r="B223" s="447" t="s">
        <v>73</v>
      </c>
      <c r="C223" s="448" t="s">
        <v>296</v>
      </c>
      <c r="D223" s="448" t="s">
        <v>315</v>
      </c>
      <c r="E223" s="449" t="s">
        <v>98</v>
      </c>
      <c r="F223" s="447" t="s">
        <v>77</v>
      </c>
      <c r="G223" s="447" t="s">
        <v>98</v>
      </c>
      <c r="H223" s="448" t="s">
        <v>99</v>
      </c>
      <c r="I223" s="450">
        <v>10.41</v>
      </c>
      <c r="J223" s="26">
        <v>2</v>
      </c>
      <c r="K223" s="26">
        <v>2.5</v>
      </c>
      <c r="L223" s="451">
        <v>126</v>
      </c>
      <c r="M223" s="452"/>
      <c r="N223" s="453">
        <f t="shared" si="20"/>
        <v>1311.66</v>
      </c>
      <c r="O223" s="453">
        <f t="shared" si="21"/>
        <v>0</v>
      </c>
      <c r="P223" s="454">
        <f t="shared" si="22"/>
        <v>0</v>
      </c>
      <c r="Q223" s="454">
        <f t="shared" si="23"/>
        <v>0</v>
      </c>
      <c r="R223" s="453">
        <f t="shared" si="24"/>
        <v>0</v>
      </c>
    </row>
    <row r="224" spans="1:18" s="17" customFormat="1">
      <c r="A224" s="27">
        <v>214</v>
      </c>
      <c r="B224" s="447" t="s">
        <v>73</v>
      </c>
      <c r="C224" s="448" t="s">
        <v>296</v>
      </c>
      <c r="D224" s="448" t="s">
        <v>316</v>
      </c>
      <c r="E224" s="449" t="s">
        <v>98</v>
      </c>
      <c r="F224" s="447" t="s">
        <v>77</v>
      </c>
      <c r="G224" s="447" t="s">
        <v>98</v>
      </c>
      <c r="H224" s="448" t="s">
        <v>99</v>
      </c>
      <c r="I224" s="450">
        <v>23.6</v>
      </c>
      <c r="J224" s="26">
        <v>2</v>
      </c>
      <c r="K224" s="26">
        <v>2.5</v>
      </c>
      <c r="L224" s="451">
        <v>126</v>
      </c>
      <c r="M224" s="452"/>
      <c r="N224" s="453">
        <f t="shared" si="20"/>
        <v>2973.6000000000004</v>
      </c>
      <c r="O224" s="453">
        <f t="shared" si="21"/>
        <v>0</v>
      </c>
      <c r="P224" s="454">
        <f t="shared" si="22"/>
        <v>0</v>
      </c>
      <c r="Q224" s="454">
        <f t="shared" si="23"/>
        <v>0</v>
      </c>
      <c r="R224" s="453">
        <f t="shared" si="24"/>
        <v>0</v>
      </c>
    </row>
    <row r="225" spans="1:18" s="17" customFormat="1">
      <c r="A225" s="27">
        <v>215</v>
      </c>
      <c r="B225" s="447" t="s">
        <v>73</v>
      </c>
      <c r="C225" s="448" t="s">
        <v>296</v>
      </c>
      <c r="D225" s="448" t="s">
        <v>317</v>
      </c>
      <c r="E225" s="449" t="s">
        <v>98</v>
      </c>
      <c r="F225" s="447" t="s">
        <v>77</v>
      </c>
      <c r="G225" s="447" t="s">
        <v>98</v>
      </c>
      <c r="H225" s="448" t="s">
        <v>99</v>
      </c>
      <c r="I225" s="450">
        <v>6.9</v>
      </c>
      <c r="J225" s="26">
        <v>2</v>
      </c>
      <c r="K225" s="26">
        <v>2.5</v>
      </c>
      <c r="L225" s="451">
        <v>126</v>
      </c>
      <c r="M225" s="452"/>
      <c r="N225" s="453">
        <f t="shared" si="20"/>
        <v>869.40000000000009</v>
      </c>
      <c r="O225" s="453">
        <f t="shared" si="21"/>
        <v>0</v>
      </c>
      <c r="P225" s="454">
        <f t="shared" si="22"/>
        <v>0</v>
      </c>
      <c r="Q225" s="454">
        <f t="shared" si="23"/>
        <v>0</v>
      </c>
      <c r="R225" s="453">
        <f t="shared" si="24"/>
        <v>0</v>
      </c>
    </row>
    <row r="226" spans="1:18" s="17" customFormat="1" ht="12.75" customHeight="1">
      <c r="A226" s="27">
        <v>216</v>
      </c>
      <c r="B226" s="447" t="s">
        <v>73</v>
      </c>
      <c r="C226" s="448" t="s">
        <v>296</v>
      </c>
      <c r="D226" s="448" t="s">
        <v>318</v>
      </c>
      <c r="E226" s="449" t="s">
        <v>98</v>
      </c>
      <c r="F226" s="447" t="s">
        <v>77</v>
      </c>
      <c r="G226" s="447" t="s">
        <v>98</v>
      </c>
      <c r="H226" s="448" t="s">
        <v>99</v>
      </c>
      <c r="I226" s="450">
        <v>5.47</v>
      </c>
      <c r="J226" s="26">
        <v>2</v>
      </c>
      <c r="K226" s="26">
        <v>2.5</v>
      </c>
      <c r="L226" s="451">
        <v>126</v>
      </c>
      <c r="M226" s="452"/>
      <c r="N226" s="453">
        <f t="shared" si="20"/>
        <v>689.21999999999991</v>
      </c>
      <c r="O226" s="453">
        <f t="shared" si="21"/>
        <v>0</v>
      </c>
      <c r="P226" s="454">
        <f t="shared" si="22"/>
        <v>0</v>
      </c>
      <c r="Q226" s="454">
        <f t="shared" si="23"/>
        <v>0</v>
      </c>
      <c r="R226" s="453">
        <f t="shared" si="24"/>
        <v>0</v>
      </c>
    </row>
    <row r="227" spans="1:18" s="17" customFormat="1">
      <c r="A227" s="27">
        <v>217</v>
      </c>
      <c r="B227" s="447" t="s">
        <v>73</v>
      </c>
      <c r="C227" s="448" t="s">
        <v>296</v>
      </c>
      <c r="D227" s="448" t="s">
        <v>319</v>
      </c>
      <c r="E227" s="449" t="s">
        <v>98</v>
      </c>
      <c r="F227" s="447" t="s">
        <v>77</v>
      </c>
      <c r="G227" s="447" t="s">
        <v>98</v>
      </c>
      <c r="H227" s="448" t="s">
        <v>99</v>
      </c>
      <c r="I227" s="450">
        <v>5.37</v>
      </c>
      <c r="J227" s="26">
        <v>2</v>
      </c>
      <c r="K227" s="26">
        <v>2.5</v>
      </c>
      <c r="L227" s="451">
        <v>126</v>
      </c>
      <c r="M227" s="452"/>
      <c r="N227" s="453">
        <f t="shared" si="20"/>
        <v>676.62</v>
      </c>
      <c r="O227" s="453">
        <f t="shared" si="21"/>
        <v>0</v>
      </c>
      <c r="P227" s="454">
        <f t="shared" si="22"/>
        <v>0</v>
      </c>
      <c r="Q227" s="454">
        <f t="shared" si="23"/>
        <v>0</v>
      </c>
      <c r="R227" s="453">
        <f t="shared" si="24"/>
        <v>0</v>
      </c>
    </row>
    <row r="228" spans="1:18" s="17" customFormat="1">
      <c r="A228" s="27">
        <v>218</v>
      </c>
      <c r="B228" s="447" t="s">
        <v>73</v>
      </c>
      <c r="C228" s="448" t="s">
        <v>296</v>
      </c>
      <c r="D228" s="448" t="s">
        <v>320</v>
      </c>
      <c r="E228" s="449" t="s">
        <v>98</v>
      </c>
      <c r="F228" s="447" t="s">
        <v>77</v>
      </c>
      <c r="G228" s="447" t="s">
        <v>98</v>
      </c>
      <c r="H228" s="448" t="s">
        <v>99</v>
      </c>
      <c r="I228" s="450">
        <v>3.91</v>
      </c>
      <c r="J228" s="26">
        <v>2</v>
      </c>
      <c r="K228" s="26">
        <v>2.5</v>
      </c>
      <c r="L228" s="451">
        <v>126</v>
      </c>
      <c r="M228" s="452"/>
      <c r="N228" s="453">
        <f t="shared" si="20"/>
        <v>492.66</v>
      </c>
      <c r="O228" s="453">
        <f t="shared" si="21"/>
        <v>0</v>
      </c>
      <c r="P228" s="454">
        <f t="shared" si="22"/>
        <v>0</v>
      </c>
      <c r="Q228" s="454">
        <f t="shared" si="23"/>
        <v>0</v>
      </c>
      <c r="R228" s="453">
        <f t="shared" si="24"/>
        <v>0</v>
      </c>
    </row>
    <row r="229" spans="1:18" s="17" customFormat="1">
      <c r="A229" s="27">
        <v>219</v>
      </c>
      <c r="B229" s="447" t="s">
        <v>73</v>
      </c>
      <c r="C229" s="448" t="s">
        <v>296</v>
      </c>
      <c r="D229" s="448" t="s">
        <v>321</v>
      </c>
      <c r="E229" s="449" t="s">
        <v>98</v>
      </c>
      <c r="F229" s="447" t="s">
        <v>77</v>
      </c>
      <c r="G229" s="447" t="s">
        <v>98</v>
      </c>
      <c r="H229" s="448" t="s">
        <v>99</v>
      </c>
      <c r="I229" s="450">
        <v>11.71</v>
      </c>
      <c r="J229" s="26">
        <v>2</v>
      </c>
      <c r="K229" s="26">
        <v>2.5</v>
      </c>
      <c r="L229" s="451">
        <v>126</v>
      </c>
      <c r="M229" s="452"/>
      <c r="N229" s="453">
        <f t="shared" si="20"/>
        <v>1475.46</v>
      </c>
      <c r="O229" s="453">
        <f t="shared" si="21"/>
        <v>0</v>
      </c>
      <c r="P229" s="454">
        <f t="shared" si="22"/>
        <v>0</v>
      </c>
      <c r="Q229" s="454">
        <f t="shared" si="23"/>
        <v>0</v>
      </c>
      <c r="R229" s="453">
        <f t="shared" si="24"/>
        <v>0</v>
      </c>
    </row>
    <row r="230" spans="1:18" s="17" customFormat="1">
      <c r="A230" s="27">
        <v>220</v>
      </c>
      <c r="B230" s="447" t="s">
        <v>73</v>
      </c>
      <c r="C230" s="448" t="s">
        <v>296</v>
      </c>
      <c r="D230" s="448" t="s">
        <v>322</v>
      </c>
      <c r="E230" s="449" t="s">
        <v>98</v>
      </c>
      <c r="F230" s="447" t="s">
        <v>77</v>
      </c>
      <c r="G230" s="447" t="s">
        <v>98</v>
      </c>
      <c r="H230" s="448" t="s">
        <v>99</v>
      </c>
      <c r="I230" s="450">
        <v>5.75</v>
      </c>
      <c r="J230" s="26">
        <v>2</v>
      </c>
      <c r="K230" s="26">
        <v>2.5</v>
      </c>
      <c r="L230" s="451">
        <v>126</v>
      </c>
      <c r="M230" s="452"/>
      <c r="N230" s="453">
        <f t="shared" si="20"/>
        <v>724.5</v>
      </c>
      <c r="O230" s="453">
        <f t="shared" si="21"/>
        <v>0</v>
      </c>
      <c r="P230" s="454">
        <f t="shared" si="22"/>
        <v>0</v>
      </c>
      <c r="Q230" s="454">
        <f t="shared" si="23"/>
        <v>0</v>
      </c>
      <c r="R230" s="453">
        <f t="shared" si="24"/>
        <v>0</v>
      </c>
    </row>
    <row r="231" spans="1:18" s="17" customFormat="1">
      <c r="A231" s="27">
        <v>221</v>
      </c>
      <c r="B231" s="447" t="s">
        <v>73</v>
      </c>
      <c r="C231" s="448" t="s">
        <v>296</v>
      </c>
      <c r="D231" s="448" t="s">
        <v>323</v>
      </c>
      <c r="E231" s="449" t="s">
        <v>98</v>
      </c>
      <c r="F231" s="447" t="s">
        <v>77</v>
      </c>
      <c r="G231" s="447" t="s">
        <v>98</v>
      </c>
      <c r="H231" s="448" t="s">
        <v>99</v>
      </c>
      <c r="I231" s="450">
        <v>85.45</v>
      </c>
      <c r="J231" s="26">
        <v>2</v>
      </c>
      <c r="K231" s="26">
        <v>2.5</v>
      </c>
      <c r="L231" s="451">
        <v>126</v>
      </c>
      <c r="M231" s="452"/>
      <c r="N231" s="453">
        <f t="shared" si="20"/>
        <v>10766.7</v>
      </c>
      <c r="O231" s="453">
        <f t="shared" si="21"/>
        <v>0</v>
      </c>
      <c r="P231" s="454">
        <f t="shared" si="22"/>
        <v>0</v>
      </c>
      <c r="Q231" s="454">
        <f t="shared" si="23"/>
        <v>0</v>
      </c>
      <c r="R231" s="453">
        <f t="shared" si="24"/>
        <v>0</v>
      </c>
    </row>
    <row r="232" spans="1:18" s="17" customFormat="1">
      <c r="A232" s="27">
        <v>222</v>
      </c>
      <c r="B232" s="447" t="s">
        <v>73</v>
      </c>
      <c r="C232" s="448" t="s">
        <v>296</v>
      </c>
      <c r="D232" s="448" t="s">
        <v>324</v>
      </c>
      <c r="E232" s="449" t="s">
        <v>139</v>
      </c>
      <c r="F232" s="447" t="s">
        <v>106</v>
      </c>
      <c r="G232" s="447" t="s">
        <v>140</v>
      </c>
      <c r="H232" s="448" t="s">
        <v>131</v>
      </c>
      <c r="I232" s="450">
        <v>3.53</v>
      </c>
      <c r="J232" s="28"/>
      <c r="K232" s="28"/>
      <c r="L232" s="28"/>
      <c r="M232" s="28"/>
      <c r="N232" s="28"/>
      <c r="O232" s="28"/>
      <c r="P232" s="28"/>
      <c r="Q232" s="28"/>
      <c r="R232" s="28"/>
    </row>
    <row r="233" spans="1:18" s="17" customFormat="1" ht="12.75" customHeight="1">
      <c r="A233" s="27">
        <v>223</v>
      </c>
      <c r="B233" s="447" t="s">
        <v>73</v>
      </c>
      <c r="C233" s="448" t="s">
        <v>296</v>
      </c>
      <c r="D233" s="448" t="s">
        <v>325</v>
      </c>
      <c r="E233" s="449" t="s">
        <v>130</v>
      </c>
      <c r="F233" s="447" t="s">
        <v>106</v>
      </c>
      <c r="G233" s="447" t="s">
        <v>130</v>
      </c>
      <c r="H233" s="448" t="s">
        <v>131</v>
      </c>
      <c r="I233" s="450">
        <v>9.57</v>
      </c>
      <c r="J233" s="28"/>
      <c r="K233" s="28"/>
      <c r="L233" s="28"/>
      <c r="M233" s="28"/>
      <c r="N233" s="28"/>
      <c r="O233" s="28"/>
      <c r="P233" s="28"/>
      <c r="Q233" s="28"/>
      <c r="R233" s="28"/>
    </row>
    <row r="234" spans="1:18" s="17" customFormat="1">
      <c r="A234" s="27">
        <v>224</v>
      </c>
      <c r="B234" s="447" t="s">
        <v>73</v>
      </c>
      <c r="C234" s="448" t="s">
        <v>296</v>
      </c>
      <c r="D234" s="448" t="s">
        <v>326</v>
      </c>
      <c r="E234" s="449" t="s">
        <v>98</v>
      </c>
      <c r="F234" s="447" t="s">
        <v>77</v>
      </c>
      <c r="G234" s="447" t="s">
        <v>98</v>
      </c>
      <c r="H234" s="448" t="s">
        <v>99</v>
      </c>
      <c r="I234" s="450">
        <v>10.82</v>
      </c>
      <c r="J234" s="26">
        <v>2</v>
      </c>
      <c r="K234" s="26">
        <v>2.5</v>
      </c>
      <c r="L234" s="451">
        <v>126</v>
      </c>
      <c r="M234" s="452"/>
      <c r="N234" s="453">
        <f t="shared" si="20"/>
        <v>1363.32</v>
      </c>
      <c r="O234" s="453">
        <f t="shared" si="21"/>
        <v>0</v>
      </c>
      <c r="P234" s="454">
        <f t="shared" si="22"/>
        <v>0</v>
      </c>
      <c r="Q234" s="454">
        <f t="shared" si="23"/>
        <v>0</v>
      </c>
      <c r="R234" s="453">
        <f t="shared" si="24"/>
        <v>0</v>
      </c>
    </row>
    <row r="235" spans="1:18" s="17" customFormat="1">
      <c r="A235" s="27">
        <v>225</v>
      </c>
      <c r="B235" s="447" t="s">
        <v>73</v>
      </c>
      <c r="C235" s="448" t="s">
        <v>296</v>
      </c>
      <c r="D235" s="448" t="s">
        <v>327</v>
      </c>
      <c r="E235" s="449" t="s">
        <v>98</v>
      </c>
      <c r="F235" s="447" t="s">
        <v>77</v>
      </c>
      <c r="G235" s="447" t="s">
        <v>98</v>
      </c>
      <c r="H235" s="448" t="s">
        <v>99</v>
      </c>
      <c r="I235" s="450">
        <v>16.600000000000001</v>
      </c>
      <c r="J235" s="26">
        <v>2</v>
      </c>
      <c r="K235" s="26">
        <v>2.5</v>
      </c>
      <c r="L235" s="451">
        <v>126</v>
      </c>
      <c r="M235" s="452"/>
      <c r="N235" s="453">
        <f t="shared" si="20"/>
        <v>2091.6000000000004</v>
      </c>
      <c r="O235" s="453">
        <f t="shared" si="21"/>
        <v>0</v>
      </c>
      <c r="P235" s="454">
        <f t="shared" si="22"/>
        <v>0</v>
      </c>
      <c r="Q235" s="454">
        <f t="shared" si="23"/>
        <v>0</v>
      </c>
      <c r="R235" s="453">
        <f t="shared" si="24"/>
        <v>0</v>
      </c>
    </row>
    <row r="236" spans="1:18" s="17" customFormat="1" ht="12.75" customHeight="1">
      <c r="A236" s="27">
        <v>226</v>
      </c>
      <c r="B236" s="447" t="s">
        <v>73</v>
      </c>
      <c r="C236" s="448" t="s">
        <v>296</v>
      </c>
      <c r="D236" s="448" t="s">
        <v>328</v>
      </c>
      <c r="E236" s="449" t="s">
        <v>98</v>
      </c>
      <c r="F236" s="447" t="s">
        <v>77</v>
      </c>
      <c r="G236" s="447" t="s">
        <v>98</v>
      </c>
      <c r="H236" s="448" t="s">
        <v>99</v>
      </c>
      <c r="I236" s="450">
        <v>6.9</v>
      </c>
      <c r="J236" s="26">
        <v>2</v>
      </c>
      <c r="K236" s="26">
        <v>2.5</v>
      </c>
      <c r="L236" s="451">
        <v>126</v>
      </c>
      <c r="M236" s="452"/>
      <c r="N236" s="453">
        <f t="shared" si="20"/>
        <v>869.40000000000009</v>
      </c>
      <c r="O236" s="453">
        <f t="shared" si="21"/>
        <v>0</v>
      </c>
      <c r="P236" s="454">
        <f t="shared" si="22"/>
        <v>0</v>
      </c>
      <c r="Q236" s="454">
        <f t="shared" si="23"/>
        <v>0</v>
      </c>
      <c r="R236" s="453">
        <f t="shared" si="24"/>
        <v>0</v>
      </c>
    </row>
    <row r="237" spans="1:18" s="17" customFormat="1">
      <c r="A237" s="27">
        <v>227</v>
      </c>
      <c r="B237" s="447" t="s">
        <v>73</v>
      </c>
      <c r="C237" s="448" t="s">
        <v>296</v>
      </c>
      <c r="D237" s="448" t="s">
        <v>329</v>
      </c>
      <c r="E237" s="449" t="s">
        <v>98</v>
      </c>
      <c r="F237" s="447" t="s">
        <v>77</v>
      </c>
      <c r="G237" s="447" t="s">
        <v>98</v>
      </c>
      <c r="H237" s="448" t="s">
        <v>99</v>
      </c>
      <c r="I237" s="450">
        <v>16.600000000000001</v>
      </c>
      <c r="J237" s="26">
        <v>2</v>
      </c>
      <c r="K237" s="26">
        <v>2.5</v>
      </c>
      <c r="L237" s="451">
        <v>126</v>
      </c>
      <c r="M237" s="452"/>
      <c r="N237" s="453">
        <f t="shared" si="20"/>
        <v>2091.6000000000004</v>
      </c>
      <c r="O237" s="453">
        <f t="shared" si="21"/>
        <v>0</v>
      </c>
      <c r="P237" s="454">
        <f t="shared" si="22"/>
        <v>0</v>
      </c>
      <c r="Q237" s="454">
        <f t="shared" si="23"/>
        <v>0</v>
      </c>
      <c r="R237" s="453">
        <f t="shared" si="24"/>
        <v>0</v>
      </c>
    </row>
    <row r="238" spans="1:18" s="17" customFormat="1">
      <c r="A238" s="27">
        <v>228</v>
      </c>
      <c r="B238" s="447" t="s">
        <v>73</v>
      </c>
      <c r="C238" s="448" t="s">
        <v>296</v>
      </c>
      <c r="D238" s="448" t="s">
        <v>330</v>
      </c>
      <c r="E238" s="449" t="s">
        <v>98</v>
      </c>
      <c r="F238" s="447" t="s">
        <v>77</v>
      </c>
      <c r="G238" s="447" t="s">
        <v>98</v>
      </c>
      <c r="H238" s="448" t="s">
        <v>99</v>
      </c>
      <c r="I238" s="450">
        <v>10.41</v>
      </c>
      <c r="J238" s="26">
        <v>2</v>
      </c>
      <c r="K238" s="26">
        <v>2.5</v>
      </c>
      <c r="L238" s="451">
        <v>126</v>
      </c>
      <c r="M238" s="452"/>
      <c r="N238" s="453">
        <f t="shared" si="20"/>
        <v>1311.66</v>
      </c>
      <c r="O238" s="453">
        <f t="shared" si="21"/>
        <v>0</v>
      </c>
      <c r="P238" s="454">
        <f t="shared" si="22"/>
        <v>0</v>
      </c>
      <c r="Q238" s="454">
        <f t="shared" si="23"/>
        <v>0</v>
      </c>
      <c r="R238" s="453">
        <f t="shared" si="24"/>
        <v>0</v>
      </c>
    </row>
    <row r="239" spans="1:18" s="17" customFormat="1">
      <c r="A239" s="27">
        <v>229</v>
      </c>
      <c r="B239" s="447" t="s">
        <v>73</v>
      </c>
      <c r="C239" s="448" t="s">
        <v>296</v>
      </c>
      <c r="D239" s="448" t="s">
        <v>331</v>
      </c>
      <c r="E239" s="449" t="s">
        <v>98</v>
      </c>
      <c r="F239" s="447" t="s">
        <v>77</v>
      </c>
      <c r="G239" s="447" t="s">
        <v>98</v>
      </c>
      <c r="H239" s="448" t="s">
        <v>99</v>
      </c>
      <c r="I239" s="450">
        <v>5.37</v>
      </c>
      <c r="J239" s="26">
        <v>2</v>
      </c>
      <c r="K239" s="26">
        <v>2.5</v>
      </c>
      <c r="L239" s="451">
        <v>126</v>
      </c>
      <c r="M239" s="452"/>
      <c r="N239" s="453">
        <f t="shared" si="20"/>
        <v>676.62</v>
      </c>
      <c r="O239" s="453">
        <f t="shared" si="21"/>
        <v>0</v>
      </c>
      <c r="P239" s="454">
        <f t="shared" si="22"/>
        <v>0</v>
      </c>
      <c r="Q239" s="454">
        <f t="shared" si="23"/>
        <v>0</v>
      </c>
      <c r="R239" s="453">
        <f t="shared" si="24"/>
        <v>0</v>
      </c>
    </row>
    <row r="240" spans="1:18" s="17" customFormat="1">
      <c r="A240" s="27">
        <v>230</v>
      </c>
      <c r="B240" s="447" t="s">
        <v>73</v>
      </c>
      <c r="C240" s="448" t="s">
        <v>296</v>
      </c>
      <c r="D240" s="448" t="s">
        <v>332</v>
      </c>
      <c r="E240" s="449" t="s">
        <v>98</v>
      </c>
      <c r="F240" s="447" t="s">
        <v>77</v>
      </c>
      <c r="G240" s="447" t="s">
        <v>98</v>
      </c>
      <c r="H240" s="448" t="s">
        <v>99</v>
      </c>
      <c r="I240" s="450">
        <v>5.47</v>
      </c>
      <c r="J240" s="26">
        <v>2</v>
      </c>
      <c r="K240" s="26">
        <v>2.5</v>
      </c>
      <c r="L240" s="451">
        <v>126</v>
      </c>
      <c r="M240" s="452"/>
      <c r="N240" s="453">
        <f t="shared" si="20"/>
        <v>689.21999999999991</v>
      </c>
      <c r="O240" s="453">
        <f t="shared" si="21"/>
        <v>0</v>
      </c>
      <c r="P240" s="454">
        <f t="shared" si="22"/>
        <v>0</v>
      </c>
      <c r="Q240" s="454">
        <f t="shared" si="23"/>
        <v>0</v>
      </c>
      <c r="R240" s="453">
        <f t="shared" si="24"/>
        <v>0</v>
      </c>
    </row>
    <row r="241" spans="1:18" s="17" customFormat="1">
      <c r="A241" s="27">
        <v>231</v>
      </c>
      <c r="B241" s="447" t="s">
        <v>73</v>
      </c>
      <c r="C241" s="448" t="s">
        <v>296</v>
      </c>
      <c r="D241" s="448" t="s">
        <v>333</v>
      </c>
      <c r="E241" s="449" t="s">
        <v>92</v>
      </c>
      <c r="F241" s="447" t="s">
        <v>93</v>
      </c>
      <c r="G241" s="447" t="s">
        <v>92</v>
      </c>
      <c r="H241" s="448" t="s">
        <v>94</v>
      </c>
      <c r="I241" s="450">
        <v>3.53</v>
      </c>
      <c r="J241" s="26">
        <v>3</v>
      </c>
      <c r="K241" s="26">
        <v>5</v>
      </c>
      <c r="L241" s="451">
        <v>252</v>
      </c>
      <c r="M241" s="452"/>
      <c r="N241" s="453">
        <f t="shared" si="20"/>
        <v>889.56</v>
      </c>
      <c r="O241" s="453">
        <f t="shared" si="21"/>
        <v>0</v>
      </c>
      <c r="P241" s="454">
        <f t="shared" si="22"/>
        <v>0</v>
      </c>
      <c r="Q241" s="454">
        <f t="shared" si="23"/>
        <v>0</v>
      </c>
      <c r="R241" s="453">
        <f t="shared" si="24"/>
        <v>0</v>
      </c>
    </row>
    <row r="242" spans="1:18" s="17" customFormat="1">
      <c r="A242" s="27">
        <v>232</v>
      </c>
      <c r="B242" s="447" t="s">
        <v>73</v>
      </c>
      <c r="C242" s="448" t="s">
        <v>296</v>
      </c>
      <c r="D242" s="448" t="s">
        <v>334</v>
      </c>
      <c r="E242" s="449" t="s">
        <v>92</v>
      </c>
      <c r="F242" s="447" t="s">
        <v>93</v>
      </c>
      <c r="G242" s="447" t="s">
        <v>92</v>
      </c>
      <c r="H242" s="448" t="s">
        <v>94</v>
      </c>
      <c r="I242" s="450">
        <v>5.01</v>
      </c>
      <c r="J242" s="26">
        <v>3</v>
      </c>
      <c r="K242" s="26">
        <v>5</v>
      </c>
      <c r="L242" s="451">
        <v>252</v>
      </c>
      <c r="M242" s="452"/>
      <c r="N242" s="453">
        <f t="shared" si="20"/>
        <v>1262.52</v>
      </c>
      <c r="O242" s="453">
        <f t="shared" si="21"/>
        <v>0</v>
      </c>
      <c r="P242" s="454">
        <f t="shared" si="22"/>
        <v>0</v>
      </c>
      <c r="Q242" s="454">
        <f t="shared" si="23"/>
        <v>0</v>
      </c>
      <c r="R242" s="453">
        <f t="shared" si="24"/>
        <v>0</v>
      </c>
    </row>
    <row r="243" spans="1:18" s="17" customFormat="1">
      <c r="A243" s="27">
        <v>233</v>
      </c>
      <c r="B243" s="447" t="s">
        <v>73</v>
      </c>
      <c r="C243" s="448" t="s">
        <v>296</v>
      </c>
      <c r="D243" s="448" t="s">
        <v>335</v>
      </c>
      <c r="E243" s="449" t="s">
        <v>92</v>
      </c>
      <c r="F243" s="447" t="s">
        <v>93</v>
      </c>
      <c r="G243" s="447" t="s">
        <v>92</v>
      </c>
      <c r="H243" s="448" t="s">
        <v>94</v>
      </c>
      <c r="I243" s="450">
        <v>12.82</v>
      </c>
      <c r="J243" s="26">
        <v>3</v>
      </c>
      <c r="K243" s="26">
        <v>5</v>
      </c>
      <c r="L243" s="451">
        <v>252</v>
      </c>
      <c r="M243" s="452"/>
      <c r="N243" s="453">
        <f t="shared" si="20"/>
        <v>3230.64</v>
      </c>
      <c r="O243" s="453">
        <f t="shared" si="21"/>
        <v>0</v>
      </c>
      <c r="P243" s="454">
        <f t="shared" si="22"/>
        <v>0</v>
      </c>
      <c r="Q243" s="454">
        <f t="shared" si="23"/>
        <v>0</v>
      </c>
      <c r="R243" s="453">
        <f t="shared" si="24"/>
        <v>0</v>
      </c>
    </row>
    <row r="244" spans="1:18" s="17" customFormat="1">
      <c r="A244" s="27">
        <v>234</v>
      </c>
      <c r="B244" s="447" t="s">
        <v>73</v>
      </c>
      <c r="C244" s="448" t="s">
        <v>296</v>
      </c>
      <c r="D244" s="448" t="s">
        <v>336</v>
      </c>
      <c r="E244" s="449" t="s">
        <v>92</v>
      </c>
      <c r="F244" s="447" t="s">
        <v>93</v>
      </c>
      <c r="G244" s="447" t="s">
        <v>92</v>
      </c>
      <c r="H244" s="448" t="s">
        <v>94</v>
      </c>
      <c r="I244" s="450">
        <v>9.43</v>
      </c>
      <c r="J244" s="26">
        <v>3</v>
      </c>
      <c r="K244" s="26">
        <v>5</v>
      </c>
      <c r="L244" s="451">
        <v>252</v>
      </c>
      <c r="M244" s="452"/>
      <c r="N244" s="453">
        <f t="shared" si="20"/>
        <v>2376.36</v>
      </c>
      <c r="O244" s="453">
        <f t="shared" si="21"/>
        <v>0</v>
      </c>
      <c r="P244" s="454">
        <f t="shared" si="22"/>
        <v>0</v>
      </c>
      <c r="Q244" s="454">
        <f t="shared" si="23"/>
        <v>0</v>
      </c>
      <c r="R244" s="453">
        <f t="shared" si="24"/>
        <v>0</v>
      </c>
    </row>
    <row r="245" spans="1:18" s="17" customFormat="1">
      <c r="A245" s="27">
        <v>235</v>
      </c>
      <c r="B245" s="447" t="s">
        <v>73</v>
      </c>
      <c r="C245" s="448" t="s">
        <v>296</v>
      </c>
      <c r="D245" s="448" t="s">
        <v>337</v>
      </c>
      <c r="E245" s="449" t="s">
        <v>98</v>
      </c>
      <c r="F245" s="447" t="s">
        <v>77</v>
      </c>
      <c r="G245" s="447" t="s">
        <v>98</v>
      </c>
      <c r="H245" s="448" t="s">
        <v>99</v>
      </c>
      <c r="I245" s="450">
        <v>23.5</v>
      </c>
      <c r="J245" s="26">
        <v>2</v>
      </c>
      <c r="K245" s="26">
        <v>2.5</v>
      </c>
      <c r="L245" s="451">
        <v>126</v>
      </c>
      <c r="M245" s="452"/>
      <c r="N245" s="453">
        <f t="shared" si="20"/>
        <v>2961</v>
      </c>
      <c r="O245" s="453">
        <f t="shared" si="21"/>
        <v>0</v>
      </c>
      <c r="P245" s="454">
        <f t="shared" si="22"/>
        <v>0</v>
      </c>
      <c r="Q245" s="454">
        <f t="shared" si="23"/>
        <v>0</v>
      </c>
      <c r="R245" s="453">
        <f t="shared" si="24"/>
        <v>0</v>
      </c>
    </row>
    <row r="246" spans="1:18" s="17" customFormat="1">
      <c r="A246" s="27">
        <v>236</v>
      </c>
      <c r="B246" s="447" t="s">
        <v>73</v>
      </c>
      <c r="C246" s="448" t="s">
        <v>296</v>
      </c>
      <c r="D246" s="448" t="s">
        <v>338</v>
      </c>
      <c r="E246" s="449" t="s">
        <v>181</v>
      </c>
      <c r="F246" s="447" t="s">
        <v>77</v>
      </c>
      <c r="G246" s="447" t="s">
        <v>182</v>
      </c>
      <c r="H246" s="448" t="s">
        <v>149</v>
      </c>
      <c r="I246" s="450">
        <v>7.02</v>
      </c>
      <c r="J246" s="26">
        <v>2</v>
      </c>
      <c r="K246" s="26">
        <v>1</v>
      </c>
      <c r="L246" s="451">
        <v>52.21</v>
      </c>
      <c r="M246" s="452"/>
      <c r="N246" s="453">
        <f t="shared" si="20"/>
        <v>366.51419999999996</v>
      </c>
      <c r="O246" s="453">
        <f t="shared" si="21"/>
        <v>0</v>
      </c>
      <c r="P246" s="454">
        <f t="shared" si="22"/>
        <v>0</v>
      </c>
      <c r="Q246" s="454">
        <f t="shared" si="23"/>
        <v>0</v>
      </c>
      <c r="R246" s="453">
        <f t="shared" si="24"/>
        <v>0</v>
      </c>
    </row>
    <row r="247" spans="1:18" s="17" customFormat="1">
      <c r="A247" s="27">
        <v>237</v>
      </c>
      <c r="B247" s="447" t="s">
        <v>73</v>
      </c>
      <c r="C247" s="448" t="s">
        <v>296</v>
      </c>
      <c r="D247" s="448" t="s">
        <v>339</v>
      </c>
      <c r="E247" s="449" t="s">
        <v>98</v>
      </c>
      <c r="F247" s="447" t="s">
        <v>77</v>
      </c>
      <c r="G247" s="447" t="s">
        <v>98</v>
      </c>
      <c r="H247" s="448" t="s">
        <v>99</v>
      </c>
      <c r="I247" s="450">
        <v>5.35</v>
      </c>
      <c r="J247" s="26">
        <v>2</v>
      </c>
      <c r="K247" s="26">
        <v>2.5</v>
      </c>
      <c r="L247" s="451">
        <v>126</v>
      </c>
      <c r="M247" s="452"/>
      <c r="N247" s="453">
        <f t="shared" si="20"/>
        <v>674.09999999999991</v>
      </c>
      <c r="O247" s="453">
        <f t="shared" si="21"/>
        <v>0</v>
      </c>
      <c r="P247" s="454">
        <f t="shared" si="22"/>
        <v>0</v>
      </c>
      <c r="Q247" s="454">
        <f t="shared" si="23"/>
        <v>0</v>
      </c>
      <c r="R247" s="453">
        <f t="shared" si="24"/>
        <v>0</v>
      </c>
    </row>
    <row r="248" spans="1:18" s="17" customFormat="1">
      <c r="A248" s="27">
        <v>238</v>
      </c>
      <c r="B248" s="447" t="s">
        <v>73</v>
      </c>
      <c r="C248" s="448" t="s">
        <v>296</v>
      </c>
      <c r="D248" s="448" t="s">
        <v>340</v>
      </c>
      <c r="E248" s="449" t="s">
        <v>98</v>
      </c>
      <c r="F248" s="447" t="s">
        <v>77</v>
      </c>
      <c r="G248" s="447" t="s">
        <v>98</v>
      </c>
      <c r="H248" s="448" t="s">
        <v>99</v>
      </c>
      <c r="I248" s="450">
        <v>5.0999999999999996</v>
      </c>
      <c r="J248" s="26">
        <v>2</v>
      </c>
      <c r="K248" s="26">
        <v>2.5</v>
      </c>
      <c r="L248" s="451">
        <v>126</v>
      </c>
      <c r="M248" s="452"/>
      <c r="N248" s="453">
        <f t="shared" si="20"/>
        <v>642.59999999999991</v>
      </c>
      <c r="O248" s="453">
        <f t="shared" si="21"/>
        <v>0</v>
      </c>
      <c r="P248" s="454">
        <f t="shared" si="22"/>
        <v>0</v>
      </c>
      <c r="Q248" s="454">
        <f t="shared" si="23"/>
        <v>0</v>
      </c>
      <c r="R248" s="453">
        <f t="shared" si="24"/>
        <v>0</v>
      </c>
    </row>
    <row r="249" spans="1:18" s="17" customFormat="1" ht="12.75" customHeight="1">
      <c r="A249" s="27">
        <v>239</v>
      </c>
      <c r="B249" s="447" t="s">
        <v>73</v>
      </c>
      <c r="C249" s="448" t="s">
        <v>296</v>
      </c>
      <c r="D249" s="448" t="s">
        <v>341</v>
      </c>
      <c r="E249" s="449" t="s">
        <v>98</v>
      </c>
      <c r="F249" s="447" t="s">
        <v>77</v>
      </c>
      <c r="G249" s="447" t="s">
        <v>98</v>
      </c>
      <c r="H249" s="448" t="s">
        <v>99</v>
      </c>
      <c r="I249" s="450">
        <v>12.51</v>
      </c>
      <c r="J249" s="26">
        <v>2</v>
      </c>
      <c r="K249" s="26">
        <v>2.5</v>
      </c>
      <c r="L249" s="451">
        <v>126</v>
      </c>
      <c r="M249" s="452"/>
      <c r="N249" s="453">
        <f t="shared" si="20"/>
        <v>1576.26</v>
      </c>
      <c r="O249" s="453">
        <f t="shared" si="21"/>
        <v>0</v>
      </c>
      <c r="P249" s="454">
        <f t="shared" si="22"/>
        <v>0</v>
      </c>
      <c r="Q249" s="454">
        <f t="shared" si="23"/>
        <v>0</v>
      </c>
      <c r="R249" s="453">
        <f t="shared" si="24"/>
        <v>0</v>
      </c>
    </row>
    <row r="250" spans="1:18" s="17" customFormat="1">
      <c r="A250" s="27">
        <v>240</v>
      </c>
      <c r="B250" s="447" t="s">
        <v>73</v>
      </c>
      <c r="C250" s="448" t="s">
        <v>296</v>
      </c>
      <c r="D250" s="448" t="s">
        <v>342</v>
      </c>
      <c r="E250" s="449" t="s">
        <v>98</v>
      </c>
      <c r="F250" s="447" t="s">
        <v>77</v>
      </c>
      <c r="G250" s="447" t="s">
        <v>98</v>
      </c>
      <c r="H250" s="448" t="s">
        <v>99</v>
      </c>
      <c r="I250" s="450">
        <v>10.63</v>
      </c>
      <c r="J250" s="26">
        <v>2</v>
      </c>
      <c r="K250" s="26">
        <v>2.5</v>
      </c>
      <c r="L250" s="451">
        <v>126</v>
      </c>
      <c r="M250" s="452"/>
      <c r="N250" s="453">
        <f t="shared" si="20"/>
        <v>1339.38</v>
      </c>
      <c r="O250" s="453">
        <f t="shared" si="21"/>
        <v>0</v>
      </c>
      <c r="P250" s="454">
        <f t="shared" si="22"/>
        <v>0</v>
      </c>
      <c r="Q250" s="454">
        <f t="shared" si="23"/>
        <v>0</v>
      </c>
      <c r="R250" s="453">
        <f t="shared" si="24"/>
        <v>0</v>
      </c>
    </row>
    <row r="251" spans="1:18" s="17" customFormat="1">
      <c r="A251" s="27">
        <v>241</v>
      </c>
      <c r="B251" s="447" t="s">
        <v>73</v>
      </c>
      <c r="C251" s="448" t="s">
        <v>296</v>
      </c>
      <c r="D251" s="448" t="s">
        <v>343</v>
      </c>
      <c r="E251" s="449" t="s">
        <v>83</v>
      </c>
      <c r="F251" s="447" t="s">
        <v>77</v>
      </c>
      <c r="G251" s="447" t="s">
        <v>83</v>
      </c>
      <c r="H251" s="448" t="s">
        <v>84</v>
      </c>
      <c r="I251" s="450">
        <v>37.57</v>
      </c>
      <c r="J251" s="26">
        <v>2</v>
      </c>
      <c r="K251" s="26">
        <v>3</v>
      </c>
      <c r="L251" s="451">
        <v>151.19999999999999</v>
      </c>
      <c r="M251" s="452"/>
      <c r="N251" s="453">
        <f t="shared" si="20"/>
        <v>5680.5839999999998</v>
      </c>
      <c r="O251" s="453">
        <f t="shared" si="21"/>
        <v>0</v>
      </c>
      <c r="P251" s="454">
        <f t="shared" si="22"/>
        <v>0</v>
      </c>
      <c r="Q251" s="454">
        <f t="shared" si="23"/>
        <v>0</v>
      </c>
      <c r="R251" s="453">
        <f t="shared" si="24"/>
        <v>0</v>
      </c>
    </row>
    <row r="252" spans="1:18" s="17" customFormat="1">
      <c r="A252" s="27">
        <v>242</v>
      </c>
      <c r="B252" s="447" t="s">
        <v>73</v>
      </c>
      <c r="C252" s="448" t="s">
        <v>296</v>
      </c>
      <c r="D252" s="448" t="s">
        <v>344</v>
      </c>
      <c r="E252" s="449" t="s">
        <v>80</v>
      </c>
      <c r="F252" s="447" t="s">
        <v>77</v>
      </c>
      <c r="G252" s="447" t="s">
        <v>80</v>
      </c>
      <c r="H252" s="448" t="s">
        <v>81</v>
      </c>
      <c r="I252" s="450">
        <v>13.84</v>
      </c>
      <c r="J252" s="26">
        <v>2</v>
      </c>
      <c r="K252" s="26">
        <v>2.5</v>
      </c>
      <c r="L252" s="451">
        <v>126</v>
      </c>
      <c r="M252" s="452"/>
      <c r="N252" s="453">
        <f t="shared" si="20"/>
        <v>1743.84</v>
      </c>
      <c r="O252" s="453">
        <f t="shared" si="21"/>
        <v>0</v>
      </c>
      <c r="P252" s="454">
        <f t="shared" si="22"/>
        <v>0</v>
      </c>
      <c r="Q252" s="454">
        <f t="shared" si="23"/>
        <v>0</v>
      </c>
      <c r="R252" s="453">
        <f t="shared" si="24"/>
        <v>0</v>
      </c>
    </row>
    <row r="253" spans="1:18" s="17" customFormat="1">
      <c r="A253" s="27">
        <v>243</v>
      </c>
      <c r="B253" s="447" t="s">
        <v>73</v>
      </c>
      <c r="C253" s="448" t="s">
        <v>296</v>
      </c>
      <c r="D253" s="448" t="s">
        <v>345</v>
      </c>
      <c r="E253" s="449" t="s">
        <v>98</v>
      </c>
      <c r="F253" s="447" t="s">
        <v>77</v>
      </c>
      <c r="G253" s="447" t="s">
        <v>98</v>
      </c>
      <c r="H253" s="448" t="s">
        <v>99</v>
      </c>
      <c r="I253" s="450">
        <v>51.16</v>
      </c>
      <c r="J253" s="26">
        <v>2</v>
      </c>
      <c r="K253" s="26">
        <v>2.5</v>
      </c>
      <c r="L253" s="451">
        <v>126</v>
      </c>
      <c r="M253" s="452"/>
      <c r="N253" s="453">
        <f t="shared" si="20"/>
        <v>6446.16</v>
      </c>
      <c r="O253" s="453">
        <f t="shared" si="21"/>
        <v>0</v>
      </c>
      <c r="P253" s="454">
        <f t="shared" si="22"/>
        <v>0</v>
      </c>
      <c r="Q253" s="454">
        <f t="shared" si="23"/>
        <v>0</v>
      </c>
      <c r="R253" s="453">
        <f t="shared" si="24"/>
        <v>0</v>
      </c>
    </row>
    <row r="254" spans="1:18" s="17" customFormat="1" ht="12.75" customHeight="1">
      <c r="A254" s="27">
        <v>244</v>
      </c>
      <c r="B254" s="447" t="s">
        <v>73</v>
      </c>
      <c r="C254" s="448" t="s">
        <v>296</v>
      </c>
      <c r="D254" s="448" t="s">
        <v>346</v>
      </c>
      <c r="E254" s="449" t="s">
        <v>98</v>
      </c>
      <c r="F254" s="447" t="s">
        <v>77</v>
      </c>
      <c r="G254" s="447" t="s">
        <v>98</v>
      </c>
      <c r="H254" s="448" t="s">
        <v>99</v>
      </c>
      <c r="I254" s="450">
        <v>17.66</v>
      </c>
      <c r="J254" s="26">
        <v>2</v>
      </c>
      <c r="K254" s="26">
        <v>2.5</v>
      </c>
      <c r="L254" s="451">
        <v>126</v>
      </c>
      <c r="M254" s="452"/>
      <c r="N254" s="453">
        <f t="shared" si="20"/>
        <v>2225.16</v>
      </c>
      <c r="O254" s="453">
        <f t="shared" si="21"/>
        <v>0</v>
      </c>
      <c r="P254" s="454">
        <f t="shared" si="22"/>
        <v>0</v>
      </c>
      <c r="Q254" s="454">
        <f t="shared" si="23"/>
        <v>0</v>
      </c>
      <c r="R254" s="453">
        <f t="shared" si="24"/>
        <v>0</v>
      </c>
    </row>
    <row r="255" spans="1:18" s="17" customFormat="1">
      <c r="A255" s="27">
        <v>245</v>
      </c>
      <c r="B255" s="447" t="s">
        <v>73</v>
      </c>
      <c r="C255" s="448" t="s">
        <v>296</v>
      </c>
      <c r="D255" s="448" t="s">
        <v>347</v>
      </c>
      <c r="E255" s="449" t="s">
        <v>98</v>
      </c>
      <c r="F255" s="447" t="s">
        <v>77</v>
      </c>
      <c r="G255" s="447" t="s">
        <v>98</v>
      </c>
      <c r="H255" s="448" t="s">
        <v>99</v>
      </c>
      <c r="I255" s="450">
        <v>16.350000000000001</v>
      </c>
      <c r="J255" s="26">
        <v>2</v>
      </c>
      <c r="K255" s="26">
        <v>2.5</v>
      </c>
      <c r="L255" s="451">
        <v>126</v>
      </c>
      <c r="M255" s="452"/>
      <c r="N255" s="453">
        <f t="shared" si="20"/>
        <v>2060.1000000000004</v>
      </c>
      <c r="O255" s="453">
        <f t="shared" si="21"/>
        <v>0</v>
      </c>
      <c r="P255" s="454">
        <f t="shared" si="22"/>
        <v>0</v>
      </c>
      <c r="Q255" s="454">
        <f t="shared" si="23"/>
        <v>0</v>
      </c>
      <c r="R255" s="453">
        <f t="shared" si="24"/>
        <v>0</v>
      </c>
    </row>
    <row r="256" spans="1:18" s="17" customFormat="1">
      <c r="A256" s="27">
        <v>246</v>
      </c>
      <c r="B256" s="447" t="s">
        <v>73</v>
      </c>
      <c r="C256" s="448" t="s">
        <v>296</v>
      </c>
      <c r="D256" s="448" t="s">
        <v>348</v>
      </c>
      <c r="E256" s="449" t="s">
        <v>98</v>
      </c>
      <c r="F256" s="447" t="s">
        <v>77</v>
      </c>
      <c r="G256" s="447" t="s">
        <v>98</v>
      </c>
      <c r="H256" s="448" t="s">
        <v>99</v>
      </c>
      <c r="I256" s="450">
        <v>53.95</v>
      </c>
      <c r="J256" s="26">
        <v>2</v>
      </c>
      <c r="K256" s="26">
        <v>2.5</v>
      </c>
      <c r="L256" s="451">
        <v>126</v>
      </c>
      <c r="M256" s="452"/>
      <c r="N256" s="453">
        <f t="shared" si="20"/>
        <v>6797.7000000000007</v>
      </c>
      <c r="O256" s="453">
        <f t="shared" si="21"/>
        <v>0</v>
      </c>
      <c r="P256" s="454">
        <f t="shared" si="22"/>
        <v>0</v>
      </c>
      <c r="Q256" s="454">
        <f t="shared" si="23"/>
        <v>0</v>
      </c>
      <c r="R256" s="453">
        <f t="shared" si="24"/>
        <v>0</v>
      </c>
    </row>
    <row r="257" spans="1:18" s="17" customFormat="1">
      <c r="A257" s="27">
        <v>247</v>
      </c>
      <c r="B257" s="447" t="s">
        <v>73</v>
      </c>
      <c r="C257" s="448" t="s">
        <v>296</v>
      </c>
      <c r="D257" s="448" t="s">
        <v>349</v>
      </c>
      <c r="E257" s="449" t="s">
        <v>98</v>
      </c>
      <c r="F257" s="447" t="s">
        <v>77</v>
      </c>
      <c r="G257" s="447" t="s">
        <v>98</v>
      </c>
      <c r="H257" s="448" t="s">
        <v>99</v>
      </c>
      <c r="I257" s="450">
        <v>23.35</v>
      </c>
      <c r="J257" s="26">
        <v>2</v>
      </c>
      <c r="K257" s="26">
        <v>2.5</v>
      </c>
      <c r="L257" s="451">
        <v>126</v>
      </c>
      <c r="M257" s="452"/>
      <c r="N257" s="453">
        <f t="shared" si="20"/>
        <v>2942.1000000000004</v>
      </c>
      <c r="O257" s="453">
        <f t="shared" si="21"/>
        <v>0</v>
      </c>
      <c r="P257" s="454">
        <f t="shared" si="22"/>
        <v>0</v>
      </c>
      <c r="Q257" s="454">
        <f t="shared" si="23"/>
        <v>0</v>
      </c>
      <c r="R257" s="453">
        <f t="shared" si="24"/>
        <v>0</v>
      </c>
    </row>
    <row r="258" spans="1:18" s="17" customFormat="1">
      <c r="A258" s="27">
        <v>248</v>
      </c>
      <c r="B258" s="447" t="s">
        <v>73</v>
      </c>
      <c r="C258" s="448" t="s">
        <v>350</v>
      </c>
      <c r="D258" s="448" t="s">
        <v>351</v>
      </c>
      <c r="E258" s="449" t="s">
        <v>76</v>
      </c>
      <c r="F258" s="447" t="s">
        <v>77</v>
      </c>
      <c r="G258" s="447" t="s">
        <v>76</v>
      </c>
      <c r="H258" s="448" t="s">
        <v>78</v>
      </c>
      <c r="I258" s="450">
        <v>73.34</v>
      </c>
      <c r="J258" s="26">
        <v>2</v>
      </c>
      <c r="K258" s="26">
        <v>1</v>
      </c>
      <c r="L258" s="451">
        <v>52.21</v>
      </c>
      <c r="M258" s="452"/>
      <c r="N258" s="453">
        <f t="shared" si="20"/>
        <v>3829.0814</v>
      </c>
      <c r="O258" s="453">
        <f t="shared" si="21"/>
        <v>0</v>
      </c>
      <c r="P258" s="454">
        <f t="shared" si="22"/>
        <v>0</v>
      </c>
      <c r="Q258" s="454">
        <f t="shared" si="23"/>
        <v>0</v>
      </c>
      <c r="R258" s="453">
        <f t="shared" si="24"/>
        <v>0</v>
      </c>
    </row>
    <row r="259" spans="1:18" s="17" customFormat="1">
      <c r="A259" s="27">
        <v>249</v>
      </c>
      <c r="B259" s="447" t="s">
        <v>73</v>
      </c>
      <c r="C259" s="448" t="s">
        <v>350</v>
      </c>
      <c r="D259" s="448" t="s">
        <v>352</v>
      </c>
      <c r="E259" s="449" t="s">
        <v>76</v>
      </c>
      <c r="F259" s="447" t="s">
        <v>77</v>
      </c>
      <c r="G259" s="447" t="s">
        <v>76</v>
      </c>
      <c r="H259" s="448" t="s">
        <v>78</v>
      </c>
      <c r="I259" s="450">
        <v>70.2</v>
      </c>
      <c r="J259" s="26">
        <v>2</v>
      </c>
      <c r="K259" s="26">
        <v>1</v>
      </c>
      <c r="L259" s="451">
        <v>52.21</v>
      </c>
      <c r="M259" s="452"/>
      <c r="N259" s="453">
        <f t="shared" si="20"/>
        <v>3665.1420000000003</v>
      </c>
      <c r="O259" s="453">
        <f t="shared" si="21"/>
        <v>0</v>
      </c>
      <c r="P259" s="454">
        <f t="shared" si="22"/>
        <v>0</v>
      </c>
      <c r="Q259" s="454">
        <f t="shared" si="23"/>
        <v>0</v>
      </c>
      <c r="R259" s="453">
        <f t="shared" si="24"/>
        <v>0</v>
      </c>
    </row>
    <row r="260" spans="1:18" s="17" customFormat="1">
      <c r="A260" s="27">
        <v>250</v>
      </c>
      <c r="B260" s="447" t="s">
        <v>73</v>
      </c>
      <c r="C260" s="448" t="s">
        <v>350</v>
      </c>
      <c r="D260" s="448" t="s">
        <v>353</v>
      </c>
      <c r="E260" s="449" t="s">
        <v>76</v>
      </c>
      <c r="F260" s="447" t="s">
        <v>93</v>
      </c>
      <c r="G260" s="447" t="s">
        <v>76</v>
      </c>
      <c r="H260" s="448" t="s">
        <v>78</v>
      </c>
      <c r="I260" s="450">
        <v>14.06</v>
      </c>
      <c r="J260" s="26">
        <v>2</v>
      </c>
      <c r="K260" s="26">
        <v>1</v>
      </c>
      <c r="L260" s="451">
        <v>52.21</v>
      </c>
      <c r="M260" s="452"/>
      <c r="N260" s="453">
        <f t="shared" si="20"/>
        <v>734.07260000000008</v>
      </c>
      <c r="O260" s="453">
        <f t="shared" si="21"/>
        <v>0</v>
      </c>
      <c r="P260" s="454">
        <f t="shared" si="22"/>
        <v>0</v>
      </c>
      <c r="Q260" s="454">
        <f t="shared" si="23"/>
        <v>0</v>
      </c>
      <c r="R260" s="453">
        <f t="shared" si="24"/>
        <v>0</v>
      </c>
    </row>
    <row r="261" spans="1:18" s="17" customFormat="1" ht="12.75" customHeight="1">
      <c r="A261" s="27">
        <v>251</v>
      </c>
      <c r="B261" s="447" t="s">
        <v>73</v>
      </c>
      <c r="C261" s="448" t="s">
        <v>350</v>
      </c>
      <c r="D261" s="448" t="s">
        <v>354</v>
      </c>
      <c r="E261" s="449" t="s">
        <v>76</v>
      </c>
      <c r="F261" s="447" t="s">
        <v>77</v>
      </c>
      <c r="G261" s="447" t="s">
        <v>76</v>
      </c>
      <c r="H261" s="448" t="s">
        <v>78</v>
      </c>
      <c r="I261" s="450">
        <v>49.07</v>
      </c>
      <c r="J261" s="26">
        <v>2</v>
      </c>
      <c r="K261" s="26">
        <v>1</v>
      </c>
      <c r="L261" s="451">
        <v>52.21</v>
      </c>
      <c r="M261" s="452"/>
      <c r="N261" s="453">
        <f t="shared" si="20"/>
        <v>2561.9447</v>
      </c>
      <c r="O261" s="453">
        <f t="shared" si="21"/>
        <v>0</v>
      </c>
      <c r="P261" s="454">
        <f t="shared" si="22"/>
        <v>0</v>
      </c>
      <c r="Q261" s="454">
        <f t="shared" si="23"/>
        <v>0</v>
      </c>
      <c r="R261" s="453">
        <f t="shared" si="24"/>
        <v>0</v>
      </c>
    </row>
    <row r="262" spans="1:18" s="17" customFormat="1" ht="12.75" customHeight="1">
      <c r="A262" s="27">
        <v>252</v>
      </c>
      <c r="B262" s="447" t="s">
        <v>73</v>
      </c>
      <c r="C262" s="448" t="s">
        <v>350</v>
      </c>
      <c r="D262" s="448" t="s">
        <v>355</v>
      </c>
      <c r="E262" s="449" t="s">
        <v>88</v>
      </c>
      <c r="F262" s="447" t="s">
        <v>106</v>
      </c>
      <c r="G262" s="447" t="s">
        <v>89</v>
      </c>
      <c r="H262" s="448" t="s">
        <v>90</v>
      </c>
      <c r="I262" s="450">
        <v>12.32</v>
      </c>
      <c r="J262" s="26">
        <v>3</v>
      </c>
      <c r="K262" s="26">
        <v>5</v>
      </c>
      <c r="L262" s="451">
        <v>252</v>
      </c>
      <c r="M262" s="452"/>
      <c r="N262" s="453">
        <f t="shared" si="20"/>
        <v>3104.64</v>
      </c>
      <c r="O262" s="453">
        <f t="shared" si="21"/>
        <v>0</v>
      </c>
      <c r="P262" s="454">
        <f t="shared" si="22"/>
        <v>0</v>
      </c>
      <c r="Q262" s="454">
        <f t="shared" si="23"/>
        <v>0</v>
      </c>
      <c r="R262" s="453">
        <f t="shared" si="24"/>
        <v>0</v>
      </c>
    </row>
    <row r="263" spans="1:18" s="17" customFormat="1">
      <c r="A263" s="27">
        <v>253</v>
      </c>
      <c r="B263" s="447" t="s">
        <v>73</v>
      </c>
      <c r="C263" s="448" t="s">
        <v>350</v>
      </c>
      <c r="D263" s="448" t="s">
        <v>355</v>
      </c>
      <c r="E263" s="449" t="s">
        <v>107</v>
      </c>
      <c r="F263" s="447" t="s">
        <v>106</v>
      </c>
      <c r="G263" s="447" t="s">
        <v>89</v>
      </c>
      <c r="H263" s="448" t="s">
        <v>90</v>
      </c>
      <c r="I263" s="450">
        <v>14.03</v>
      </c>
      <c r="J263" s="26">
        <v>2</v>
      </c>
      <c r="K263" s="26">
        <v>5</v>
      </c>
      <c r="L263" s="451">
        <v>252</v>
      </c>
      <c r="M263" s="452"/>
      <c r="N263" s="453">
        <f t="shared" si="20"/>
        <v>3535.56</v>
      </c>
      <c r="O263" s="453">
        <f t="shared" si="21"/>
        <v>0</v>
      </c>
      <c r="P263" s="454">
        <f t="shared" si="22"/>
        <v>0</v>
      </c>
      <c r="Q263" s="454">
        <f t="shared" si="23"/>
        <v>0</v>
      </c>
      <c r="R263" s="453">
        <f t="shared" si="24"/>
        <v>0</v>
      </c>
    </row>
    <row r="264" spans="1:18" s="17" customFormat="1">
      <c r="A264" s="27">
        <v>254</v>
      </c>
      <c r="B264" s="447" t="s">
        <v>73</v>
      </c>
      <c r="C264" s="448" t="s">
        <v>350</v>
      </c>
      <c r="D264" s="448" t="s">
        <v>356</v>
      </c>
      <c r="E264" s="449" t="s">
        <v>98</v>
      </c>
      <c r="F264" s="447" t="s">
        <v>77</v>
      </c>
      <c r="G264" s="447" t="s">
        <v>98</v>
      </c>
      <c r="H264" s="448" t="s">
        <v>99</v>
      </c>
      <c r="I264" s="450">
        <v>40.94</v>
      </c>
      <c r="J264" s="26">
        <v>2</v>
      </c>
      <c r="K264" s="26">
        <v>2.5</v>
      </c>
      <c r="L264" s="451">
        <v>126</v>
      </c>
      <c r="M264" s="452"/>
      <c r="N264" s="453">
        <f t="shared" si="20"/>
        <v>5158.4399999999996</v>
      </c>
      <c r="O264" s="453">
        <f t="shared" si="21"/>
        <v>0</v>
      </c>
      <c r="P264" s="454">
        <f t="shared" si="22"/>
        <v>0</v>
      </c>
      <c r="Q264" s="454">
        <f t="shared" si="23"/>
        <v>0</v>
      </c>
      <c r="R264" s="453">
        <f t="shared" si="24"/>
        <v>0</v>
      </c>
    </row>
    <row r="265" spans="1:18" s="17" customFormat="1">
      <c r="A265" s="27">
        <v>255</v>
      </c>
      <c r="B265" s="447" t="s">
        <v>73</v>
      </c>
      <c r="C265" s="448" t="s">
        <v>350</v>
      </c>
      <c r="D265" s="448" t="s">
        <v>357</v>
      </c>
      <c r="E265" s="449" t="s">
        <v>98</v>
      </c>
      <c r="F265" s="447" t="s">
        <v>77</v>
      </c>
      <c r="G265" s="447" t="s">
        <v>98</v>
      </c>
      <c r="H265" s="448" t="s">
        <v>99</v>
      </c>
      <c r="I265" s="450">
        <v>10.48</v>
      </c>
      <c r="J265" s="26">
        <v>2</v>
      </c>
      <c r="K265" s="26">
        <v>2.5</v>
      </c>
      <c r="L265" s="451">
        <v>126</v>
      </c>
      <c r="M265" s="452"/>
      <c r="N265" s="453">
        <f t="shared" si="20"/>
        <v>1320.48</v>
      </c>
      <c r="O265" s="453">
        <f t="shared" si="21"/>
        <v>0</v>
      </c>
      <c r="P265" s="454">
        <f t="shared" si="22"/>
        <v>0</v>
      </c>
      <c r="Q265" s="454">
        <f t="shared" si="23"/>
        <v>0</v>
      </c>
      <c r="R265" s="453">
        <f t="shared" si="24"/>
        <v>0</v>
      </c>
    </row>
    <row r="266" spans="1:18" s="17" customFormat="1">
      <c r="A266" s="27">
        <v>256</v>
      </c>
      <c r="B266" s="447" t="s">
        <v>73</v>
      </c>
      <c r="C266" s="448" t="s">
        <v>350</v>
      </c>
      <c r="D266" s="448" t="s">
        <v>358</v>
      </c>
      <c r="E266" s="449" t="s">
        <v>98</v>
      </c>
      <c r="F266" s="447" t="s">
        <v>77</v>
      </c>
      <c r="G266" s="447" t="s">
        <v>98</v>
      </c>
      <c r="H266" s="448" t="s">
        <v>99</v>
      </c>
      <c r="I266" s="450">
        <v>34.369999999999997</v>
      </c>
      <c r="J266" s="26">
        <v>2</v>
      </c>
      <c r="K266" s="26">
        <v>2.5</v>
      </c>
      <c r="L266" s="451">
        <v>126</v>
      </c>
      <c r="M266" s="452"/>
      <c r="N266" s="453">
        <f t="shared" si="20"/>
        <v>4330.62</v>
      </c>
      <c r="O266" s="453">
        <f t="shared" si="21"/>
        <v>0</v>
      </c>
      <c r="P266" s="454">
        <f t="shared" si="22"/>
        <v>0</v>
      </c>
      <c r="Q266" s="454">
        <f t="shared" si="23"/>
        <v>0</v>
      </c>
      <c r="R266" s="453">
        <f t="shared" si="24"/>
        <v>0</v>
      </c>
    </row>
    <row r="267" spans="1:18" s="17" customFormat="1" ht="12.75" customHeight="1">
      <c r="A267" s="27">
        <v>257</v>
      </c>
      <c r="B267" s="447" t="s">
        <v>73</v>
      </c>
      <c r="C267" s="448" t="s">
        <v>350</v>
      </c>
      <c r="D267" s="448" t="s">
        <v>359</v>
      </c>
      <c r="E267" s="449" t="s">
        <v>98</v>
      </c>
      <c r="F267" s="447" t="s">
        <v>77</v>
      </c>
      <c r="G267" s="447" t="s">
        <v>98</v>
      </c>
      <c r="H267" s="448" t="s">
        <v>99</v>
      </c>
      <c r="I267" s="450">
        <v>96.84</v>
      </c>
      <c r="J267" s="26">
        <v>2</v>
      </c>
      <c r="K267" s="26">
        <v>2.5</v>
      </c>
      <c r="L267" s="451">
        <v>126</v>
      </c>
      <c r="M267" s="452"/>
      <c r="N267" s="453">
        <f t="shared" si="20"/>
        <v>12201.84</v>
      </c>
      <c r="O267" s="453">
        <f t="shared" si="21"/>
        <v>0</v>
      </c>
      <c r="P267" s="454">
        <f t="shared" si="22"/>
        <v>0</v>
      </c>
      <c r="Q267" s="454">
        <f t="shared" si="23"/>
        <v>0</v>
      </c>
      <c r="R267" s="453">
        <f t="shared" si="24"/>
        <v>0</v>
      </c>
    </row>
    <row r="268" spans="1:18" s="17" customFormat="1">
      <c r="A268" s="27">
        <v>258</v>
      </c>
      <c r="B268" s="447" t="s">
        <v>73</v>
      </c>
      <c r="C268" s="448" t="s">
        <v>350</v>
      </c>
      <c r="D268" s="448" t="s">
        <v>360</v>
      </c>
      <c r="E268" s="449" t="s">
        <v>98</v>
      </c>
      <c r="F268" s="447" t="s">
        <v>77</v>
      </c>
      <c r="G268" s="447" t="s">
        <v>98</v>
      </c>
      <c r="H268" s="448" t="s">
        <v>99</v>
      </c>
      <c r="I268" s="450">
        <v>10.48</v>
      </c>
      <c r="J268" s="26">
        <v>2</v>
      </c>
      <c r="K268" s="26">
        <v>2.5</v>
      </c>
      <c r="L268" s="451">
        <v>126</v>
      </c>
      <c r="M268" s="452"/>
      <c r="N268" s="453">
        <f t="shared" si="20"/>
        <v>1320.48</v>
      </c>
      <c r="O268" s="453">
        <f t="shared" si="21"/>
        <v>0</v>
      </c>
      <c r="P268" s="454">
        <f t="shared" si="22"/>
        <v>0</v>
      </c>
      <c r="Q268" s="454">
        <f t="shared" si="23"/>
        <v>0</v>
      </c>
      <c r="R268" s="453">
        <f t="shared" si="24"/>
        <v>0</v>
      </c>
    </row>
    <row r="269" spans="1:18" s="17" customFormat="1">
      <c r="A269" s="27">
        <v>259</v>
      </c>
      <c r="B269" s="447" t="s">
        <v>73</v>
      </c>
      <c r="C269" s="448" t="s">
        <v>350</v>
      </c>
      <c r="D269" s="448" t="s">
        <v>361</v>
      </c>
      <c r="E269" s="449" t="s">
        <v>92</v>
      </c>
      <c r="F269" s="447" t="s">
        <v>93</v>
      </c>
      <c r="G269" s="447" t="s">
        <v>92</v>
      </c>
      <c r="H269" s="448" t="s">
        <v>94</v>
      </c>
      <c r="I269" s="450">
        <v>14.76</v>
      </c>
      <c r="J269" s="26">
        <v>3</v>
      </c>
      <c r="K269" s="26">
        <v>5</v>
      </c>
      <c r="L269" s="451">
        <v>252</v>
      </c>
      <c r="M269" s="452"/>
      <c r="N269" s="453">
        <f t="shared" si="20"/>
        <v>3719.52</v>
      </c>
      <c r="O269" s="453">
        <f t="shared" si="21"/>
        <v>0</v>
      </c>
      <c r="P269" s="454">
        <f t="shared" si="22"/>
        <v>0</v>
      </c>
      <c r="Q269" s="454">
        <f t="shared" si="23"/>
        <v>0</v>
      </c>
      <c r="R269" s="453">
        <f t="shared" si="24"/>
        <v>0</v>
      </c>
    </row>
    <row r="270" spans="1:18" s="17" customFormat="1">
      <c r="A270" s="27">
        <v>260</v>
      </c>
      <c r="B270" s="447" t="s">
        <v>73</v>
      </c>
      <c r="C270" s="448" t="s">
        <v>350</v>
      </c>
      <c r="D270" s="448" t="s">
        <v>362</v>
      </c>
      <c r="E270" s="449" t="s">
        <v>92</v>
      </c>
      <c r="F270" s="447" t="s">
        <v>93</v>
      </c>
      <c r="G270" s="447" t="s">
        <v>92</v>
      </c>
      <c r="H270" s="448" t="s">
        <v>94</v>
      </c>
      <c r="I270" s="450">
        <v>9.08</v>
      </c>
      <c r="J270" s="26">
        <v>3</v>
      </c>
      <c r="K270" s="26">
        <v>5</v>
      </c>
      <c r="L270" s="451">
        <v>252</v>
      </c>
      <c r="M270" s="452"/>
      <c r="N270" s="453">
        <f t="shared" si="20"/>
        <v>2288.16</v>
      </c>
      <c r="O270" s="453">
        <f t="shared" si="21"/>
        <v>0</v>
      </c>
      <c r="P270" s="454">
        <f t="shared" si="22"/>
        <v>0</v>
      </c>
      <c r="Q270" s="454">
        <f t="shared" si="23"/>
        <v>0</v>
      </c>
      <c r="R270" s="453">
        <f t="shared" si="24"/>
        <v>0</v>
      </c>
    </row>
    <row r="271" spans="1:18" s="17" customFormat="1">
      <c r="A271" s="27">
        <v>261</v>
      </c>
      <c r="B271" s="447" t="s">
        <v>73</v>
      </c>
      <c r="C271" s="448" t="s">
        <v>350</v>
      </c>
      <c r="D271" s="448" t="s">
        <v>363</v>
      </c>
      <c r="E271" s="449" t="s">
        <v>98</v>
      </c>
      <c r="F271" s="447" t="s">
        <v>77</v>
      </c>
      <c r="G271" s="447" t="s">
        <v>98</v>
      </c>
      <c r="H271" s="448" t="s">
        <v>99</v>
      </c>
      <c r="I271" s="450">
        <v>16.77</v>
      </c>
      <c r="J271" s="26">
        <v>2</v>
      </c>
      <c r="K271" s="26">
        <v>2.5</v>
      </c>
      <c r="L271" s="451">
        <v>126</v>
      </c>
      <c r="M271" s="452"/>
      <c r="N271" s="453">
        <f t="shared" si="20"/>
        <v>2113.02</v>
      </c>
      <c r="O271" s="453">
        <f t="shared" si="21"/>
        <v>0</v>
      </c>
      <c r="P271" s="454">
        <f t="shared" si="22"/>
        <v>0</v>
      </c>
      <c r="Q271" s="454">
        <f t="shared" si="23"/>
        <v>0</v>
      </c>
      <c r="R271" s="453">
        <f t="shared" si="24"/>
        <v>0</v>
      </c>
    </row>
    <row r="272" spans="1:18" s="17" customFormat="1">
      <c r="A272" s="27">
        <v>262</v>
      </c>
      <c r="B272" s="447" t="s">
        <v>73</v>
      </c>
      <c r="C272" s="448" t="s">
        <v>350</v>
      </c>
      <c r="D272" s="448" t="s">
        <v>364</v>
      </c>
      <c r="E272" s="449" t="s">
        <v>98</v>
      </c>
      <c r="F272" s="447" t="s">
        <v>77</v>
      </c>
      <c r="G272" s="447" t="s">
        <v>98</v>
      </c>
      <c r="H272" s="448" t="s">
        <v>99</v>
      </c>
      <c r="I272" s="450">
        <v>17.73</v>
      </c>
      <c r="J272" s="26">
        <v>2</v>
      </c>
      <c r="K272" s="26">
        <v>2.5</v>
      </c>
      <c r="L272" s="451">
        <v>126</v>
      </c>
      <c r="M272" s="452"/>
      <c r="N272" s="453">
        <f t="shared" si="20"/>
        <v>2233.98</v>
      </c>
      <c r="O272" s="453">
        <f t="shared" si="21"/>
        <v>0</v>
      </c>
      <c r="P272" s="454">
        <f t="shared" si="22"/>
        <v>0</v>
      </c>
      <c r="Q272" s="454">
        <f t="shared" si="23"/>
        <v>0</v>
      </c>
      <c r="R272" s="453">
        <f t="shared" si="24"/>
        <v>0</v>
      </c>
    </row>
    <row r="273" spans="1:18" s="17" customFormat="1">
      <c r="A273" s="27">
        <v>263</v>
      </c>
      <c r="B273" s="447" t="s">
        <v>73</v>
      </c>
      <c r="C273" s="448" t="s">
        <v>350</v>
      </c>
      <c r="D273" s="448" t="s">
        <v>365</v>
      </c>
      <c r="E273" s="449" t="s">
        <v>98</v>
      </c>
      <c r="F273" s="447" t="s">
        <v>77</v>
      </c>
      <c r="G273" s="447" t="s">
        <v>98</v>
      </c>
      <c r="H273" s="448" t="s">
        <v>99</v>
      </c>
      <c r="I273" s="450">
        <v>23.66</v>
      </c>
      <c r="J273" s="26">
        <v>2</v>
      </c>
      <c r="K273" s="26">
        <v>2.5</v>
      </c>
      <c r="L273" s="451">
        <v>126</v>
      </c>
      <c r="M273" s="452"/>
      <c r="N273" s="453">
        <f t="shared" si="20"/>
        <v>2981.16</v>
      </c>
      <c r="O273" s="453">
        <f t="shared" si="21"/>
        <v>0</v>
      </c>
      <c r="P273" s="454">
        <f t="shared" si="22"/>
        <v>0</v>
      </c>
      <c r="Q273" s="454">
        <f t="shared" si="23"/>
        <v>0</v>
      </c>
      <c r="R273" s="453">
        <f t="shared" si="24"/>
        <v>0</v>
      </c>
    </row>
    <row r="274" spans="1:18" s="17" customFormat="1">
      <c r="A274" s="27">
        <v>264</v>
      </c>
      <c r="B274" s="447" t="s">
        <v>73</v>
      </c>
      <c r="C274" s="448" t="s">
        <v>350</v>
      </c>
      <c r="D274" s="448" t="s">
        <v>366</v>
      </c>
      <c r="E274" s="449" t="s">
        <v>98</v>
      </c>
      <c r="F274" s="447" t="s">
        <v>77</v>
      </c>
      <c r="G274" s="447" t="s">
        <v>98</v>
      </c>
      <c r="H274" s="448" t="s">
        <v>99</v>
      </c>
      <c r="I274" s="450">
        <v>5.47</v>
      </c>
      <c r="J274" s="26">
        <v>2</v>
      </c>
      <c r="K274" s="26">
        <v>2.5</v>
      </c>
      <c r="L274" s="451">
        <v>126</v>
      </c>
      <c r="M274" s="452"/>
      <c r="N274" s="453">
        <f t="shared" si="20"/>
        <v>689.21999999999991</v>
      </c>
      <c r="O274" s="453">
        <f t="shared" si="21"/>
        <v>0</v>
      </c>
      <c r="P274" s="454">
        <f t="shared" si="22"/>
        <v>0</v>
      </c>
      <c r="Q274" s="454">
        <f t="shared" si="23"/>
        <v>0</v>
      </c>
      <c r="R274" s="453">
        <f t="shared" si="24"/>
        <v>0</v>
      </c>
    </row>
    <row r="275" spans="1:18" s="17" customFormat="1">
      <c r="A275" s="27">
        <v>265</v>
      </c>
      <c r="B275" s="447" t="s">
        <v>73</v>
      </c>
      <c r="C275" s="448" t="s">
        <v>350</v>
      </c>
      <c r="D275" s="448" t="s">
        <v>367</v>
      </c>
      <c r="E275" s="449" t="s">
        <v>98</v>
      </c>
      <c r="F275" s="447" t="s">
        <v>77</v>
      </c>
      <c r="G275" s="447" t="s">
        <v>98</v>
      </c>
      <c r="H275" s="448" t="s">
        <v>99</v>
      </c>
      <c r="I275" s="450">
        <v>5.37</v>
      </c>
      <c r="J275" s="26">
        <v>2</v>
      </c>
      <c r="K275" s="26">
        <v>2.5</v>
      </c>
      <c r="L275" s="451">
        <v>126</v>
      </c>
      <c r="M275" s="452"/>
      <c r="N275" s="453">
        <f t="shared" si="20"/>
        <v>676.62</v>
      </c>
      <c r="O275" s="453">
        <f t="shared" si="21"/>
        <v>0</v>
      </c>
      <c r="P275" s="454">
        <f t="shared" si="22"/>
        <v>0</v>
      </c>
      <c r="Q275" s="454">
        <f t="shared" si="23"/>
        <v>0</v>
      </c>
      <c r="R275" s="453">
        <f t="shared" si="24"/>
        <v>0</v>
      </c>
    </row>
    <row r="276" spans="1:18" s="17" customFormat="1">
      <c r="A276" s="27">
        <v>266</v>
      </c>
      <c r="B276" s="447" t="s">
        <v>73</v>
      </c>
      <c r="C276" s="448" t="s">
        <v>350</v>
      </c>
      <c r="D276" s="448" t="s">
        <v>368</v>
      </c>
      <c r="E276" s="449" t="s">
        <v>83</v>
      </c>
      <c r="F276" s="447" t="s">
        <v>77</v>
      </c>
      <c r="G276" s="447" t="s">
        <v>83</v>
      </c>
      <c r="H276" s="448" t="s">
        <v>84</v>
      </c>
      <c r="I276" s="450">
        <v>25.45</v>
      </c>
      <c r="J276" s="26">
        <v>2</v>
      </c>
      <c r="K276" s="26">
        <v>3</v>
      </c>
      <c r="L276" s="451">
        <v>151.19999999999999</v>
      </c>
      <c r="M276" s="452"/>
      <c r="N276" s="453">
        <f t="shared" ref="N276:N285" si="25">I276*L276</f>
        <v>3848.0399999999995</v>
      </c>
      <c r="O276" s="453">
        <f t="shared" ref="O276:O285" si="26">IFERROR(N276/M276,0)</f>
        <v>0</v>
      </c>
      <c r="P276" s="454">
        <f t="shared" ref="P276:P285" si="27">IF(R276&gt;0,R276/L276,0)</f>
        <v>0</v>
      </c>
      <c r="Q276" s="454">
        <f t="shared" ref="Q276:Q285" si="28">R276/12</f>
        <v>0</v>
      </c>
      <c r="R276" s="453">
        <f t="shared" ref="R276:R285" si="29">ROUND(O276*SVS_UR_1_1,2)</f>
        <v>0</v>
      </c>
    </row>
    <row r="277" spans="1:18" s="17" customFormat="1">
      <c r="A277" s="27">
        <v>267</v>
      </c>
      <c r="B277" s="447" t="s">
        <v>73</v>
      </c>
      <c r="C277" s="448" t="s">
        <v>350</v>
      </c>
      <c r="D277" s="448" t="s">
        <v>369</v>
      </c>
      <c r="E277" s="449" t="s">
        <v>83</v>
      </c>
      <c r="F277" s="447" t="s">
        <v>77</v>
      </c>
      <c r="G277" s="447" t="s">
        <v>83</v>
      </c>
      <c r="H277" s="448" t="s">
        <v>84</v>
      </c>
      <c r="I277" s="450">
        <v>25.51</v>
      </c>
      <c r="J277" s="26">
        <v>2</v>
      </c>
      <c r="K277" s="26">
        <v>3</v>
      </c>
      <c r="L277" s="451">
        <v>151.19999999999999</v>
      </c>
      <c r="M277" s="452"/>
      <c r="N277" s="453">
        <f t="shared" si="25"/>
        <v>3857.1120000000001</v>
      </c>
      <c r="O277" s="453">
        <f t="shared" si="26"/>
        <v>0</v>
      </c>
      <c r="P277" s="454">
        <f t="shared" si="27"/>
        <v>0</v>
      </c>
      <c r="Q277" s="454">
        <f t="shared" si="28"/>
        <v>0</v>
      </c>
      <c r="R277" s="453">
        <f t="shared" si="29"/>
        <v>0</v>
      </c>
    </row>
    <row r="278" spans="1:18" s="17" customFormat="1">
      <c r="A278" s="27">
        <v>268</v>
      </c>
      <c r="B278" s="447" t="s">
        <v>73</v>
      </c>
      <c r="C278" s="448" t="s">
        <v>350</v>
      </c>
      <c r="D278" s="448" t="s">
        <v>370</v>
      </c>
      <c r="E278" s="449" t="s">
        <v>83</v>
      </c>
      <c r="F278" s="447" t="s">
        <v>77</v>
      </c>
      <c r="G278" s="447" t="s">
        <v>83</v>
      </c>
      <c r="H278" s="448" t="s">
        <v>84</v>
      </c>
      <c r="I278" s="450">
        <v>46.24</v>
      </c>
      <c r="J278" s="26">
        <v>2</v>
      </c>
      <c r="K278" s="26">
        <v>3</v>
      </c>
      <c r="L278" s="451">
        <v>151.19999999999999</v>
      </c>
      <c r="M278" s="452"/>
      <c r="N278" s="453">
        <f t="shared" si="25"/>
        <v>6991.4879999999994</v>
      </c>
      <c r="O278" s="453">
        <f t="shared" si="26"/>
        <v>0</v>
      </c>
      <c r="P278" s="454">
        <f t="shared" si="27"/>
        <v>0</v>
      </c>
      <c r="Q278" s="454">
        <f t="shared" si="28"/>
        <v>0</v>
      </c>
      <c r="R278" s="453">
        <f t="shared" si="29"/>
        <v>0</v>
      </c>
    </row>
    <row r="279" spans="1:18" s="17" customFormat="1">
      <c r="A279" s="27">
        <v>269</v>
      </c>
      <c r="B279" s="447" t="s">
        <v>73</v>
      </c>
      <c r="C279" s="448" t="s">
        <v>350</v>
      </c>
      <c r="D279" s="448" t="s">
        <v>371</v>
      </c>
      <c r="E279" s="449" t="s">
        <v>139</v>
      </c>
      <c r="F279" s="447" t="s">
        <v>106</v>
      </c>
      <c r="G279" s="447" t="s">
        <v>140</v>
      </c>
      <c r="H279" s="448" t="s">
        <v>131</v>
      </c>
      <c r="I279" s="450">
        <v>3.49</v>
      </c>
      <c r="J279" s="28"/>
      <c r="K279" s="28"/>
      <c r="L279" s="28"/>
      <c r="M279" s="28"/>
      <c r="N279" s="28"/>
      <c r="O279" s="28"/>
      <c r="P279" s="28"/>
      <c r="Q279" s="28"/>
      <c r="R279" s="28"/>
    </row>
    <row r="280" spans="1:18" s="17" customFormat="1">
      <c r="A280" s="27">
        <v>270</v>
      </c>
      <c r="B280" s="447" t="s">
        <v>73</v>
      </c>
      <c r="C280" s="448" t="s">
        <v>350</v>
      </c>
      <c r="D280" s="448" t="s">
        <v>372</v>
      </c>
      <c r="E280" s="449" t="s">
        <v>130</v>
      </c>
      <c r="F280" s="447" t="s">
        <v>106</v>
      </c>
      <c r="G280" s="447" t="s">
        <v>130</v>
      </c>
      <c r="H280" s="448" t="s">
        <v>131</v>
      </c>
      <c r="I280" s="450">
        <v>9.4499999999999993</v>
      </c>
      <c r="J280" s="28"/>
      <c r="K280" s="28"/>
      <c r="L280" s="28"/>
      <c r="M280" s="28"/>
      <c r="N280" s="28"/>
      <c r="O280" s="28"/>
      <c r="P280" s="28"/>
      <c r="Q280" s="28"/>
      <c r="R280" s="28"/>
    </row>
    <row r="281" spans="1:18" s="17" customFormat="1">
      <c r="A281" s="27">
        <v>271</v>
      </c>
      <c r="B281" s="447" t="s">
        <v>73</v>
      </c>
      <c r="C281" s="448" t="s">
        <v>350</v>
      </c>
      <c r="D281" s="448" t="s">
        <v>373</v>
      </c>
      <c r="E281" s="449" t="s">
        <v>98</v>
      </c>
      <c r="F281" s="447" t="s">
        <v>77</v>
      </c>
      <c r="G281" s="447" t="s">
        <v>98</v>
      </c>
      <c r="H281" s="448" t="s">
        <v>99</v>
      </c>
      <c r="I281" s="450">
        <v>5.47</v>
      </c>
      <c r="J281" s="26">
        <v>2</v>
      </c>
      <c r="K281" s="26">
        <v>2.5</v>
      </c>
      <c r="L281" s="451">
        <v>126</v>
      </c>
      <c r="M281" s="452"/>
      <c r="N281" s="453">
        <f t="shared" si="25"/>
        <v>689.21999999999991</v>
      </c>
      <c r="O281" s="453">
        <f t="shared" si="26"/>
        <v>0</v>
      </c>
      <c r="P281" s="454">
        <f t="shared" si="27"/>
        <v>0</v>
      </c>
      <c r="Q281" s="454">
        <f t="shared" si="28"/>
        <v>0</v>
      </c>
      <c r="R281" s="453">
        <f t="shared" si="29"/>
        <v>0</v>
      </c>
    </row>
    <row r="282" spans="1:18" s="17" customFormat="1">
      <c r="A282" s="27">
        <v>272</v>
      </c>
      <c r="B282" s="447" t="s">
        <v>73</v>
      </c>
      <c r="C282" s="448" t="s">
        <v>350</v>
      </c>
      <c r="D282" s="448" t="s">
        <v>374</v>
      </c>
      <c r="E282" s="449" t="s">
        <v>98</v>
      </c>
      <c r="F282" s="447" t="s">
        <v>77</v>
      </c>
      <c r="G282" s="447" t="s">
        <v>98</v>
      </c>
      <c r="H282" s="448" t="s">
        <v>99</v>
      </c>
      <c r="I282" s="450">
        <v>5.37</v>
      </c>
      <c r="J282" s="26">
        <v>2</v>
      </c>
      <c r="K282" s="26">
        <v>2.5</v>
      </c>
      <c r="L282" s="451">
        <v>126</v>
      </c>
      <c r="M282" s="452"/>
      <c r="N282" s="453">
        <f t="shared" si="25"/>
        <v>676.62</v>
      </c>
      <c r="O282" s="453">
        <f t="shared" si="26"/>
        <v>0</v>
      </c>
      <c r="P282" s="454">
        <f t="shared" si="27"/>
        <v>0</v>
      </c>
      <c r="Q282" s="454">
        <f t="shared" si="28"/>
        <v>0</v>
      </c>
      <c r="R282" s="453">
        <f t="shared" si="29"/>
        <v>0</v>
      </c>
    </row>
    <row r="283" spans="1:18" s="17" customFormat="1">
      <c r="A283" s="27">
        <v>273</v>
      </c>
      <c r="B283" s="447" t="s">
        <v>73</v>
      </c>
      <c r="C283" s="448" t="s">
        <v>350</v>
      </c>
      <c r="D283" s="448" t="s">
        <v>375</v>
      </c>
      <c r="E283" s="449" t="s">
        <v>98</v>
      </c>
      <c r="F283" s="447" t="s">
        <v>77</v>
      </c>
      <c r="G283" s="447" t="s">
        <v>98</v>
      </c>
      <c r="H283" s="448" t="s">
        <v>99</v>
      </c>
      <c r="I283" s="450">
        <v>17.68</v>
      </c>
      <c r="J283" s="26">
        <v>2</v>
      </c>
      <c r="K283" s="26">
        <v>2.5</v>
      </c>
      <c r="L283" s="451">
        <v>126</v>
      </c>
      <c r="M283" s="452"/>
      <c r="N283" s="453">
        <f t="shared" si="25"/>
        <v>2227.6799999999998</v>
      </c>
      <c r="O283" s="453">
        <f t="shared" si="26"/>
        <v>0</v>
      </c>
      <c r="P283" s="454">
        <f t="shared" si="27"/>
        <v>0</v>
      </c>
      <c r="Q283" s="454">
        <f t="shared" si="28"/>
        <v>0</v>
      </c>
      <c r="R283" s="453">
        <f t="shared" si="29"/>
        <v>0</v>
      </c>
    </row>
    <row r="284" spans="1:18" s="17" customFormat="1">
      <c r="A284" s="27">
        <v>274</v>
      </c>
      <c r="B284" s="447" t="s">
        <v>73</v>
      </c>
      <c r="C284" s="448" t="s">
        <v>350</v>
      </c>
      <c r="D284" s="448" t="s">
        <v>376</v>
      </c>
      <c r="E284" s="449" t="s">
        <v>98</v>
      </c>
      <c r="F284" s="447" t="s">
        <v>77</v>
      </c>
      <c r="G284" s="447" t="s">
        <v>98</v>
      </c>
      <c r="H284" s="448" t="s">
        <v>99</v>
      </c>
      <c r="I284" s="450">
        <v>11.85</v>
      </c>
      <c r="J284" s="26">
        <v>2</v>
      </c>
      <c r="K284" s="26">
        <v>2.5</v>
      </c>
      <c r="L284" s="451">
        <v>126</v>
      </c>
      <c r="M284" s="452"/>
      <c r="N284" s="453">
        <f t="shared" si="25"/>
        <v>1493.1</v>
      </c>
      <c r="O284" s="453">
        <f t="shared" si="26"/>
        <v>0</v>
      </c>
      <c r="P284" s="454">
        <f t="shared" si="27"/>
        <v>0</v>
      </c>
      <c r="Q284" s="454">
        <f t="shared" si="28"/>
        <v>0</v>
      </c>
      <c r="R284" s="453">
        <f t="shared" si="29"/>
        <v>0</v>
      </c>
    </row>
    <row r="285" spans="1:18" s="17" customFormat="1">
      <c r="A285" s="27">
        <v>275</v>
      </c>
      <c r="B285" s="447" t="s">
        <v>73</v>
      </c>
      <c r="C285" s="448" t="s">
        <v>350</v>
      </c>
      <c r="D285" s="448" t="s">
        <v>377</v>
      </c>
      <c r="E285" s="449" t="s">
        <v>98</v>
      </c>
      <c r="F285" s="447" t="s">
        <v>77</v>
      </c>
      <c r="G285" s="447" t="s">
        <v>98</v>
      </c>
      <c r="H285" s="448" t="s">
        <v>99</v>
      </c>
      <c r="I285" s="450">
        <v>16.77</v>
      </c>
      <c r="J285" s="26">
        <v>2</v>
      </c>
      <c r="K285" s="26">
        <v>2.5</v>
      </c>
      <c r="L285" s="451">
        <v>126</v>
      </c>
      <c r="M285" s="452"/>
      <c r="N285" s="453">
        <f t="shared" si="25"/>
        <v>2113.02</v>
      </c>
      <c r="O285" s="453">
        <f t="shared" si="26"/>
        <v>0</v>
      </c>
      <c r="P285" s="454">
        <f t="shared" si="27"/>
        <v>0</v>
      </c>
      <c r="Q285" s="454">
        <f t="shared" si="28"/>
        <v>0</v>
      </c>
      <c r="R285" s="453">
        <f t="shared" si="29"/>
        <v>0</v>
      </c>
    </row>
    <row r="286" spans="1:18" s="17" customFormat="1">
      <c r="A286" s="25" t="s">
        <v>378</v>
      </c>
      <c r="B286" s="24" t="s">
        <v>379</v>
      </c>
      <c r="C286" s="23"/>
      <c r="D286" s="390"/>
      <c r="E286" s="22"/>
      <c r="F286" s="19"/>
      <c r="G286" s="21"/>
      <c r="H286" s="19"/>
      <c r="I286" s="18">
        <f>SUM(I11:I285)</f>
        <v>6864.4400000000014</v>
      </c>
      <c r="J286" s="19"/>
      <c r="K286" s="19"/>
      <c r="L286" s="19"/>
      <c r="M286" s="20">
        <f>IFERROR(N286/O286,0)</f>
        <v>0</v>
      </c>
      <c r="N286" s="18">
        <f>SUM(N11:N285)</f>
        <v>799915.72259999975</v>
      </c>
      <c r="O286" s="18">
        <f>SUM(O11:O285)</f>
        <v>0</v>
      </c>
      <c r="P286" s="19"/>
      <c r="Q286" s="18">
        <f>SUM(Q11:Q285)</f>
        <v>0</v>
      </c>
      <c r="R286" s="18">
        <f>SUM(R11:R285)</f>
        <v>0</v>
      </c>
    </row>
    <row r="287" spans="1:18">
      <c r="G287" s="9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>
      <c r="A288" s="16" t="s">
        <v>380</v>
      </c>
      <c r="B288" s="16"/>
      <c r="C288" s="15"/>
      <c r="D288" s="15"/>
      <c r="E288" s="15"/>
      <c r="F288" s="14"/>
      <c r="G288" s="9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>
      <c r="A289" s="16"/>
      <c r="B289" s="16"/>
      <c r="C289" s="15"/>
      <c r="D289" s="15"/>
      <c r="E289" s="15"/>
      <c r="F289" s="14"/>
      <c r="G289" s="9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>
      <c r="A290" s="7" t="s">
        <v>381</v>
      </c>
      <c r="B290" s="7" t="s">
        <v>382</v>
      </c>
      <c r="E290" s="5" t="s">
        <v>383</v>
      </c>
      <c r="F290" s="13" t="s">
        <v>384</v>
      </c>
      <c r="G290" s="9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>
      <c r="A291" s="7" t="s">
        <v>385</v>
      </c>
      <c r="B291" s="7" t="s">
        <v>386</v>
      </c>
      <c r="E291" s="5" t="s">
        <v>387</v>
      </c>
      <c r="F291" s="13" t="s">
        <v>388</v>
      </c>
      <c r="G291" s="9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>
      <c r="A292" s="7" t="s">
        <v>389</v>
      </c>
      <c r="B292" s="7" t="s">
        <v>390</v>
      </c>
      <c r="E292" s="12" t="s">
        <v>391</v>
      </c>
      <c r="F292" s="11" t="s">
        <v>392</v>
      </c>
      <c r="G292" s="9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>
      <c r="A293" s="7" t="s">
        <v>393</v>
      </c>
      <c r="B293" s="7" t="s">
        <v>394</v>
      </c>
      <c r="E293" s="10" t="s">
        <v>395</v>
      </c>
      <c r="F293" s="3" t="s">
        <v>27</v>
      </c>
      <c r="G293" s="9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>
      <c r="A294" s="5"/>
      <c r="B294" s="5"/>
      <c r="C294" s="5"/>
      <c r="D294" s="5"/>
      <c r="E294" s="5"/>
      <c r="F294" s="5"/>
      <c r="G294" s="9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>
      <c r="A295" s="5"/>
      <c r="B295" s="5"/>
      <c r="C295" s="5"/>
      <c r="D295" s="5"/>
      <c r="E295" s="5"/>
      <c r="F295" s="5"/>
      <c r="G295" s="9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>
      <c r="A296" s="4"/>
      <c r="B296" s="4"/>
      <c r="C296" s="3"/>
      <c r="D296" s="3"/>
      <c r="G296" s="9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>
      <c r="A297" s="4"/>
      <c r="B297" s="4"/>
      <c r="C297" s="3"/>
      <c r="D297" s="3"/>
      <c r="G297" s="9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>
      <c r="A298" s="4"/>
      <c r="B298" s="4"/>
      <c r="C298" s="3"/>
      <c r="D298" s="3"/>
      <c r="G298" s="9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>
      <c r="A299" s="4"/>
      <c r="B299" s="4"/>
      <c r="C299" s="3"/>
      <c r="D299" s="3"/>
      <c r="G299" s="9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>
      <c r="A300" s="4"/>
      <c r="B300" s="4"/>
      <c r="C300" s="3"/>
      <c r="D300" s="3"/>
      <c r="G300" s="9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>
      <c r="A301" s="4"/>
      <c r="B301" s="4"/>
      <c r="C301" s="3"/>
      <c r="D301" s="3"/>
      <c r="G301" s="9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>
      <c r="A302" s="4"/>
      <c r="B302" s="4"/>
      <c r="C302" s="3"/>
      <c r="D302" s="3"/>
      <c r="G302" s="9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>
      <c r="A303" s="4"/>
      <c r="B303" s="4"/>
      <c r="C303" s="3"/>
      <c r="D303" s="3"/>
      <c r="G303" s="9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>
      <c r="A304" s="4"/>
      <c r="B304" s="4"/>
      <c r="C304" s="3"/>
      <c r="D304" s="3"/>
      <c r="G304" s="9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</sheetData>
  <sheetProtection algorithmName="SHA-512" hashValue="oVyBsKhrnuVXpbFj+G4SJNPRxSq5amPhXyYSgXiPd5/VDo+4vStbvLVu89I9sBHcLvzTMBk/8SHEhdhgpzM2wA==" saltValue="FGRDJxMWkrBPrfslkZoX5w==" spinCount="100000" sheet="1" formatCells="0" formatColumns="0" autoFilter="0"/>
  <autoFilter ref="A9:R286" xr:uid="{30A7181B-7768-4D56-8B9F-45648333C404}"/>
  <mergeCells count="2">
    <mergeCell ref="F5:M6"/>
    <mergeCell ref="A6:E8"/>
  </mergeCells>
  <conditionalFormatting sqref="A6">
    <cfRule type="expression" dxfId="15" priority="1">
      <formula>A6&lt;&gt;""</formula>
    </cfRule>
  </conditionalFormatting>
  <conditionalFormatting sqref="F5">
    <cfRule type="expression" dxfId="14" priority="3">
      <formula>$F$5&lt;&gt;""</formula>
    </cfRule>
  </conditionalFormatting>
  <conditionalFormatting sqref="N1:R1">
    <cfRule type="expression" dxfId="13" priority="2">
      <formula>$N$1&lt;&gt;""</formula>
    </cfRule>
  </conditionalFormatting>
  <pageMargins left="0.70866141732283472" right="0.70866141732283472" top="0.78740157480314965" bottom="0.78740157480314965" header="0" footer="0.31496062992125984"/>
  <pageSetup paperSize="9" scale="62" fitToHeight="0" orientation="landscape" r:id="rId1"/>
  <headerFooter>
    <oddFooter>&amp;LPreisblätter&amp;C&amp;A&amp;R&amp;P -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0CA2B-2100-4F0B-8781-1C13509FCAAF}">
  <sheetPr>
    <tabColor rgb="FF92D050"/>
    <pageSetUpPr fitToPage="1"/>
  </sheetPr>
  <dimension ref="A1:N787"/>
  <sheetViews>
    <sheetView zoomScale="115" zoomScaleNormal="115" workbookViewId="0">
      <selection activeCell="F16" sqref="F16"/>
    </sheetView>
  </sheetViews>
  <sheetFormatPr baseColWidth="10" defaultColWidth="11.44140625" defaultRowHeight="12"/>
  <cols>
    <col min="1" max="1" width="6.44140625" style="16" customWidth="1"/>
    <col min="2" max="2" width="36.44140625" style="16" customWidth="1"/>
    <col min="3" max="3" width="13.5546875" style="15" customWidth="1"/>
    <col min="4" max="4" width="12.33203125" style="15" customWidth="1"/>
    <col min="5" max="5" width="8.44140625" style="15" customWidth="1"/>
    <col min="6" max="6" width="11.44140625" style="15" customWidth="1"/>
    <col min="7" max="7" width="9.88671875" style="15" customWidth="1"/>
    <col min="8" max="8" width="10.6640625" style="15" customWidth="1"/>
    <col min="9" max="9" width="9.88671875" style="15" customWidth="1"/>
    <col min="10" max="10" width="14.5546875" style="15" customWidth="1"/>
    <col min="11" max="11" width="19" style="151" customWidth="1"/>
    <col min="12" max="253" width="11.44140625" style="15"/>
    <col min="254" max="254" width="5.6640625" style="15" customWidth="1"/>
    <col min="255" max="255" width="14.109375" style="15" customWidth="1"/>
    <col min="256" max="256" width="15.44140625" style="15" customWidth="1"/>
    <col min="257" max="257" width="11.88671875" style="15" customWidth="1"/>
    <col min="258" max="258" width="8.88671875" style="15" customWidth="1"/>
    <col min="259" max="259" width="6.44140625" style="15" customWidth="1"/>
    <col min="260" max="260" width="10.44140625" style="15" customWidth="1"/>
    <col min="261" max="261" width="11.6640625" style="15" customWidth="1"/>
    <col min="262" max="262" width="5.5546875" style="15" customWidth="1"/>
    <col min="263" max="263" width="6.88671875" style="15" customWidth="1"/>
    <col min="264" max="264" width="7.6640625" style="15" bestFit="1" customWidth="1"/>
    <col min="265" max="265" width="9.109375" style="15" customWidth="1"/>
    <col min="266" max="509" width="11.44140625" style="15"/>
    <col min="510" max="510" width="5.6640625" style="15" customWidth="1"/>
    <col min="511" max="511" width="14.109375" style="15" customWidth="1"/>
    <col min="512" max="512" width="15.44140625" style="15" customWidth="1"/>
    <col min="513" max="513" width="11.88671875" style="15" customWidth="1"/>
    <col min="514" max="514" width="8.88671875" style="15" customWidth="1"/>
    <col min="515" max="515" width="6.44140625" style="15" customWidth="1"/>
    <col min="516" max="516" width="10.44140625" style="15" customWidth="1"/>
    <col min="517" max="517" width="11.6640625" style="15" customWidth="1"/>
    <col min="518" max="518" width="5.5546875" style="15" customWidth="1"/>
    <col min="519" max="519" width="6.88671875" style="15" customWidth="1"/>
    <col min="520" max="520" width="7.6640625" style="15" bestFit="1" customWidth="1"/>
    <col min="521" max="521" width="9.109375" style="15" customWidth="1"/>
    <col min="522" max="765" width="11.44140625" style="15"/>
    <col min="766" max="766" width="5.6640625" style="15" customWidth="1"/>
    <col min="767" max="767" width="14.109375" style="15" customWidth="1"/>
    <col min="768" max="768" width="15.44140625" style="15" customWidth="1"/>
    <col min="769" max="769" width="11.88671875" style="15" customWidth="1"/>
    <col min="770" max="770" width="8.88671875" style="15" customWidth="1"/>
    <col min="771" max="771" width="6.44140625" style="15" customWidth="1"/>
    <col min="772" max="772" width="10.44140625" style="15" customWidth="1"/>
    <col min="773" max="773" width="11.6640625" style="15" customWidth="1"/>
    <col min="774" max="774" width="5.5546875" style="15" customWidth="1"/>
    <col min="775" max="775" width="6.88671875" style="15" customWidth="1"/>
    <col min="776" max="776" width="7.6640625" style="15" bestFit="1" customWidth="1"/>
    <col min="777" max="777" width="9.109375" style="15" customWidth="1"/>
    <col min="778" max="1021" width="11.44140625" style="15"/>
    <col min="1022" max="1022" width="5.6640625" style="15" customWidth="1"/>
    <col min="1023" max="1023" width="14.109375" style="15" customWidth="1"/>
    <col min="1024" max="1024" width="15.44140625" style="15" customWidth="1"/>
    <col min="1025" max="1025" width="11.88671875" style="15" customWidth="1"/>
    <col min="1026" max="1026" width="8.88671875" style="15" customWidth="1"/>
    <col min="1027" max="1027" width="6.44140625" style="15" customWidth="1"/>
    <col min="1028" max="1028" width="10.44140625" style="15" customWidth="1"/>
    <col min="1029" max="1029" width="11.6640625" style="15" customWidth="1"/>
    <col min="1030" max="1030" width="5.5546875" style="15" customWidth="1"/>
    <col min="1031" max="1031" width="6.88671875" style="15" customWidth="1"/>
    <col min="1032" max="1032" width="7.6640625" style="15" bestFit="1" customWidth="1"/>
    <col min="1033" max="1033" width="9.109375" style="15" customWidth="1"/>
    <col min="1034" max="1277" width="11.44140625" style="15"/>
    <col min="1278" max="1278" width="5.6640625" style="15" customWidth="1"/>
    <col min="1279" max="1279" width="14.109375" style="15" customWidth="1"/>
    <col min="1280" max="1280" width="15.44140625" style="15" customWidth="1"/>
    <col min="1281" max="1281" width="11.88671875" style="15" customWidth="1"/>
    <col min="1282" max="1282" width="8.88671875" style="15" customWidth="1"/>
    <col min="1283" max="1283" width="6.44140625" style="15" customWidth="1"/>
    <col min="1284" max="1284" width="10.44140625" style="15" customWidth="1"/>
    <col min="1285" max="1285" width="11.6640625" style="15" customWidth="1"/>
    <col min="1286" max="1286" width="5.5546875" style="15" customWidth="1"/>
    <col min="1287" max="1287" width="6.88671875" style="15" customWidth="1"/>
    <col min="1288" max="1288" width="7.6640625" style="15" bestFit="1" customWidth="1"/>
    <col min="1289" max="1289" width="9.109375" style="15" customWidth="1"/>
    <col min="1290" max="1533" width="11.44140625" style="15"/>
    <col min="1534" max="1534" width="5.6640625" style="15" customWidth="1"/>
    <col min="1535" max="1535" width="14.109375" style="15" customWidth="1"/>
    <col min="1536" max="1536" width="15.44140625" style="15" customWidth="1"/>
    <col min="1537" max="1537" width="11.88671875" style="15" customWidth="1"/>
    <col min="1538" max="1538" width="8.88671875" style="15" customWidth="1"/>
    <col min="1539" max="1539" width="6.44140625" style="15" customWidth="1"/>
    <col min="1540" max="1540" width="10.44140625" style="15" customWidth="1"/>
    <col min="1541" max="1541" width="11.6640625" style="15" customWidth="1"/>
    <col min="1542" max="1542" width="5.5546875" style="15" customWidth="1"/>
    <col min="1543" max="1543" width="6.88671875" style="15" customWidth="1"/>
    <col min="1544" max="1544" width="7.6640625" style="15" bestFit="1" customWidth="1"/>
    <col min="1545" max="1545" width="9.109375" style="15" customWidth="1"/>
    <col min="1546" max="1789" width="11.44140625" style="15"/>
    <col min="1790" max="1790" width="5.6640625" style="15" customWidth="1"/>
    <col min="1791" max="1791" width="14.109375" style="15" customWidth="1"/>
    <col min="1792" max="1792" width="15.44140625" style="15" customWidth="1"/>
    <col min="1793" max="1793" width="11.88671875" style="15" customWidth="1"/>
    <col min="1794" max="1794" width="8.88671875" style="15" customWidth="1"/>
    <col min="1795" max="1795" width="6.44140625" style="15" customWidth="1"/>
    <col min="1796" max="1796" width="10.44140625" style="15" customWidth="1"/>
    <col min="1797" max="1797" width="11.6640625" style="15" customWidth="1"/>
    <col min="1798" max="1798" width="5.5546875" style="15" customWidth="1"/>
    <col min="1799" max="1799" width="6.88671875" style="15" customWidth="1"/>
    <col min="1800" max="1800" width="7.6640625" style="15" bestFit="1" customWidth="1"/>
    <col min="1801" max="1801" width="9.109375" style="15" customWidth="1"/>
    <col min="1802" max="2045" width="11.44140625" style="15"/>
    <col min="2046" max="2046" width="5.6640625" style="15" customWidth="1"/>
    <col min="2047" max="2047" width="14.109375" style="15" customWidth="1"/>
    <col min="2048" max="2048" width="15.44140625" style="15" customWidth="1"/>
    <col min="2049" max="2049" width="11.88671875" style="15" customWidth="1"/>
    <col min="2050" max="2050" width="8.88671875" style="15" customWidth="1"/>
    <col min="2051" max="2051" width="6.44140625" style="15" customWidth="1"/>
    <col min="2052" max="2052" width="10.44140625" style="15" customWidth="1"/>
    <col min="2053" max="2053" width="11.6640625" style="15" customWidth="1"/>
    <col min="2054" max="2054" width="5.5546875" style="15" customWidth="1"/>
    <col min="2055" max="2055" width="6.88671875" style="15" customWidth="1"/>
    <col min="2056" max="2056" width="7.6640625" style="15" bestFit="1" customWidth="1"/>
    <col min="2057" max="2057" width="9.109375" style="15" customWidth="1"/>
    <col min="2058" max="2301" width="11.44140625" style="15"/>
    <col min="2302" max="2302" width="5.6640625" style="15" customWidth="1"/>
    <col min="2303" max="2303" width="14.109375" style="15" customWidth="1"/>
    <col min="2304" max="2304" width="15.44140625" style="15" customWidth="1"/>
    <col min="2305" max="2305" width="11.88671875" style="15" customWidth="1"/>
    <col min="2306" max="2306" width="8.88671875" style="15" customWidth="1"/>
    <col min="2307" max="2307" width="6.44140625" style="15" customWidth="1"/>
    <col min="2308" max="2308" width="10.44140625" style="15" customWidth="1"/>
    <col min="2309" max="2309" width="11.6640625" style="15" customWidth="1"/>
    <col min="2310" max="2310" width="5.5546875" style="15" customWidth="1"/>
    <col min="2311" max="2311" width="6.88671875" style="15" customWidth="1"/>
    <col min="2312" max="2312" width="7.6640625" style="15" bestFit="1" customWidth="1"/>
    <col min="2313" max="2313" width="9.109375" style="15" customWidth="1"/>
    <col min="2314" max="2557" width="11.44140625" style="15"/>
    <col min="2558" max="2558" width="5.6640625" style="15" customWidth="1"/>
    <col min="2559" max="2559" width="14.109375" style="15" customWidth="1"/>
    <col min="2560" max="2560" width="15.44140625" style="15" customWidth="1"/>
    <col min="2561" max="2561" width="11.88671875" style="15" customWidth="1"/>
    <col min="2562" max="2562" width="8.88671875" style="15" customWidth="1"/>
    <col min="2563" max="2563" width="6.44140625" style="15" customWidth="1"/>
    <col min="2564" max="2564" width="10.44140625" style="15" customWidth="1"/>
    <col min="2565" max="2565" width="11.6640625" style="15" customWidth="1"/>
    <col min="2566" max="2566" width="5.5546875" style="15" customWidth="1"/>
    <col min="2567" max="2567" width="6.88671875" style="15" customWidth="1"/>
    <col min="2568" max="2568" width="7.6640625" style="15" bestFit="1" customWidth="1"/>
    <col min="2569" max="2569" width="9.109375" style="15" customWidth="1"/>
    <col min="2570" max="2813" width="11.44140625" style="15"/>
    <col min="2814" max="2814" width="5.6640625" style="15" customWidth="1"/>
    <col min="2815" max="2815" width="14.109375" style="15" customWidth="1"/>
    <col min="2816" max="2816" width="15.44140625" style="15" customWidth="1"/>
    <col min="2817" max="2817" width="11.88671875" style="15" customWidth="1"/>
    <col min="2818" max="2818" width="8.88671875" style="15" customWidth="1"/>
    <col min="2819" max="2819" width="6.44140625" style="15" customWidth="1"/>
    <col min="2820" max="2820" width="10.44140625" style="15" customWidth="1"/>
    <col min="2821" max="2821" width="11.6640625" style="15" customWidth="1"/>
    <col min="2822" max="2822" width="5.5546875" style="15" customWidth="1"/>
    <col min="2823" max="2823" width="6.88671875" style="15" customWidth="1"/>
    <col min="2824" max="2824" width="7.6640625" style="15" bestFit="1" customWidth="1"/>
    <col min="2825" max="2825" width="9.109375" style="15" customWidth="1"/>
    <col min="2826" max="3069" width="11.44140625" style="15"/>
    <col min="3070" max="3070" width="5.6640625" style="15" customWidth="1"/>
    <col min="3071" max="3071" width="14.109375" style="15" customWidth="1"/>
    <col min="3072" max="3072" width="15.44140625" style="15" customWidth="1"/>
    <col min="3073" max="3073" width="11.88671875" style="15" customWidth="1"/>
    <col min="3074" max="3074" width="8.88671875" style="15" customWidth="1"/>
    <col min="3075" max="3075" width="6.44140625" style="15" customWidth="1"/>
    <col min="3076" max="3076" width="10.44140625" style="15" customWidth="1"/>
    <col min="3077" max="3077" width="11.6640625" style="15" customWidth="1"/>
    <col min="3078" max="3078" width="5.5546875" style="15" customWidth="1"/>
    <col min="3079" max="3079" width="6.88671875" style="15" customWidth="1"/>
    <col min="3080" max="3080" width="7.6640625" style="15" bestFit="1" customWidth="1"/>
    <col min="3081" max="3081" width="9.109375" style="15" customWidth="1"/>
    <col min="3082" max="3325" width="11.44140625" style="15"/>
    <col min="3326" max="3326" width="5.6640625" style="15" customWidth="1"/>
    <col min="3327" max="3327" width="14.109375" style="15" customWidth="1"/>
    <col min="3328" max="3328" width="15.44140625" style="15" customWidth="1"/>
    <col min="3329" max="3329" width="11.88671875" style="15" customWidth="1"/>
    <col min="3330" max="3330" width="8.88671875" style="15" customWidth="1"/>
    <col min="3331" max="3331" width="6.44140625" style="15" customWidth="1"/>
    <col min="3332" max="3332" width="10.44140625" style="15" customWidth="1"/>
    <col min="3333" max="3333" width="11.6640625" style="15" customWidth="1"/>
    <col min="3334" max="3334" width="5.5546875" style="15" customWidth="1"/>
    <col min="3335" max="3335" width="6.88671875" style="15" customWidth="1"/>
    <col min="3336" max="3336" width="7.6640625" style="15" bestFit="1" customWidth="1"/>
    <col min="3337" max="3337" width="9.109375" style="15" customWidth="1"/>
    <col min="3338" max="3581" width="11.44140625" style="15"/>
    <col min="3582" max="3582" width="5.6640625" style="15" customWidth="1"/>
    <col min="3583" max="3583" width="14.109375" style="15" customWidth="1"/>
    <col min="3584" max="3584" width="15.44140625" style="15" customWidth="1"/>
    <col min="3585" max="3585" width="11.88671875" style="15" customWidth="1"/>
    <col min="3586" max="3586" width="8.88671875" style="15" customWidth="1"/>
    <col min="3587" max="3587" width="6.44140625" style="15" customWidth="1"/>
    <col min="3588" max="3588" width="10.44140625" style="15" customWidth="1"/>
    <col min="3589" max="3589" width="11.6640625" style="15" customWidth="1"/>
    <col min="3590" max="3590" width="5.5546875" style="15" customWidth="1"/>
    <col min="3591" max="3591" width="6.88671875" style="15" customWidth="1"/>
    <col min="3592" max="3592" width="7.6640625" style="15" bestFit="1" customWidth="1"/>
    <col min="3593" max="3593" width="9.109375" style="15" customWidth="1"/>
    <col min="3594" max="3837" width="11.44140625" style="15"/>
    <col min="3838" max="3838" width="5.6640625" style="15" customWidth="1"/>
    <col min="3839" max="3839" width="14.109375" style="15" customWidth="1"/>
    <col min="3840" max="3840" width="15.44140625" style="15" customWidth="1"/>
    <col min="3841" max="3841" width="11.88671875" style="15" customWidth="1"/>
    <col min="3842" max="3842" width="8.88671875" style="15" customWidth="1"/>
    <col min="3843" max="3843" width="6.44140625" style="15" customWidth="1"/>
    <col min="3844" max="3844" width="10.44140625" style="15" customWidth="1"/>
    <col min="3845" max="3845" width="11.6640625" style="15" customWidth="1"/>
    <col min="3846" max="3846" width="5.5546875" style="15" customWidth="1"/>
    <col min="3847" max="3847" width="6.88671875" style="15" customWidth="1"/>
    <col min="3848" max="3848" width="7.6640625" style="15" bestFit="1" customWidth="1"/>
    <col min="3849" max="3849" width="9.109375" style="15" customWidth="1"/>
    <col min="3850" max="4093" width="11.44140625" style="15"/>
    <col min="4094" max="4094" width="5.6640625" style="15" customWidth="1"/>
    <col min="4095" max="4095" width="14.109375" style="15" customWidth="1"/>
    <col min="4096" max="4096" width="15.44140625" style="15" customWidth="1"/>
    <col min="4097" max="4097" width="11.88671875" style="15" customWidth="1"/>
    <col min="4098" max="4098" width="8.88671875" style="15" customWidth="1"/>
    <col min="4099" max="4099" width="6.44140625" style="15" customWidth="1"/>
    <col min="4100" max="4100" width="10.44140625" style="15" customWidth="1"/>
    <col min="4101" max="4101" width="11.6640625" style="15" customWidth="1"/>
    <col min="4102" max="4102" width="5.5546875" style="15" customWidth="1"/>
    <col min="4103" max="4103" width="6.88671875" style="15" customWidth="1"/>
    <col min="4104" max="4104" width="7.6640625" style="15" bestFit="1" customWidth="1"/>
    <col min="4105" max="4105" width="9.109375" style="15" customWidth="1"/>
    <col min="4106" max="4349" width="11.44140625" style="15"/>
    <col min="4350" max="4350" width="5.6640625" style="15" customWidth="1"/>
    <col min="4351" max="4351" width="14.109375" style="15" customWidth="1"/>
    <col min="4352" max="4352" width="15.44140625" style="15" customWidth="1"/>
    <col min="4353" max="4353" width="11.88671875" style="15" customWidth="1"/>
    <col min="4354" max="4354" width="8.88671875" style="15" customWidth="1"/>
    <col min="4355" max="4355" width="6.44140625" style="15" customWidth="1"/>
    <col min="4356" max="4356" width="10.44140625" style="15" customWidth="1"/>
    <col min="4357" max="4357" width="11.6640625" style="15" customWidth="1"/>
    <col min="4358" max="4358" width="5.5546875" style="15" customWidth="1"/>
    <col min="4359" max="4359" width="6.88671875" style="15" customWidth="1"/>
    <col min="4360" max="4360" width="7.6640625" style="15" bestFit="1" customWidth="1"/>
    <col min="4361" max="4361" width="9.109375" style="15" customWidth="1"/>
    <col min="4362" max="4605" width="11.44140625" style="15"/>
    <col min="4606" max="4606" width="5.6640625" style="15" customWidth="1"/>
    <col min="4607" max="4607" width="14.109375" style="15" customWidth="1"/>
    <col min="4608" max="4608" width="15.44140625" style="15" customWidth="1"/>
    <col min="4609" max="4609" width="11.88671875" style="15" customWidth="1"/>
    <col min="4610" max="4610" width="8.88671875" style="15" customWidth="1"/>
    <col min="4611" max="4611" width="6.44140625" style="15" customWidth="1"/>
    <col min="4612" max="4612" width="10.44140625" style="15" customWidth="1"/>
    <col min="4613" max="4613" width="11.6640625" style="15" customWidth="1"/>
    <col min="4614" max="4614" width="5.5546875" style="15" customWidth="1"/>
    <col min="4615" max="4615" width="6.88671875" style="15" customWidth="1"/>
    <col min="4616" max="4616" width="7.6640625" style="15" bestFit="1" customWidth="1"/>
    <col min="4617" max="4617" width="9.109375" style="15" customWidth="1"/>
    <col min="4618" max="4861" width="11.44140625" style="15"/>
    <col min="4862" max="4862" width="5.6640625" style="15" customWidth="1"/>
    <col min="4863" max="4863" width="14.109375" style="15" customWidth="1"/>
    <col min="4864" max="4864" width="15.44140625" style="15" customWidth="1"/>
    <col min="4865" max="4865" width="11.88671875" style="15" customWidth="1"/>
    <col min="4866" max="4866" width="8.88671875" style="15" customWidth="1"/>
    <col min="4867" max="4867" width="6.44140625" style="15" customWidth="1"/>
    <col min="4868" max="4868" width="10.44140625" style="15" customWidth="1"/>
    <col min="4869" max="4869" width="11.6640625" style="15" customWidth="1"/>
    <col min="4870" max="4870" width="5.5546875" style="15" customWidth="1"/>
    <col min="4871" max="4871" width="6.88671875" style="15" customWidth="1"/>
    <col min="4872" max="4872" width="7.6640625" style="15" bestFit="1" customWidth="1"/>
    <col min="4873" max="4873" width="9.109375" style="15" customWidth="1"/>
    <col min="4874" max="5117" width="11.44140625" style="15"/>
    <col min="5118" max="5118" width="5.6640625" style="15" customWidth="1"/>
    <col min="5119" max="5119" width="14.109375" style="15" customWidth="1"/>
    <col min="5120" max="5120" width="15.44140625" style="15" customWidth="1"/>
    <col min="5121" max="5121" width="11.88671875" style="15" customWidth="1"/>
    <col min="5122" max="5122" width="8.88671875" style="15" customWidth="1"/>
    <col min="5123" max="5123" width="6.44140625" style="15" customWidth="1"/>
    <col min="5124" max="5124" width="10.44140625" style="15" customWidth="1"/>
    <col min="5125" max="5125" width="11.6640625" style="15" customWidth="1"/>
    <col min="5126" max="5126" width="5.5546875" style="15" customWidth="1"/>
    <col min="5127" max="5127" width="6.88671875" style="15" customWidth="1"/>
    <col min="5128" max="5128" width="7.6640625" style="15" bestFit="1" customWidth="1"/>
    <col min="5129" max="5129" width="9.109375" style="15" customWidth="1"/>
    <col min="5130" max="5373" width="11.44140625" style="15"/>
    <col min="5374" max="5374" width="5.6640625" style="15" customWidth="1"/>
    <col min="5375" max="5375" width="14.109375" style="15" customWidth="1"/>
    <col min="5376" max="5376" width="15.44140625" style="15" customWidth="1"/>
    <col min="5377" max="5377" width="11.88671875" style="15" customWidth="1"/>
    <col min="5378" max="5378" width="8.88671875" style="15" customWidth="1"/>
    <col min="5379" max="5379" width="6.44140625" style="15" customWidth="1"/>
    <col min="5380" max="5380" width="10.44140625" style="15" customWidth="1"/>
    <col min="5381" max="5381" width="11.6640625" style="15" customWidth="1"/>
    <col min="5382" max="5382" width="5.5546875" style="15" customWidth="1"/>
    <col min="5383" max="5383" width="6.88671875" style="15" customWidth="1"/>
    <col min="5384" max="5384" width="7.6640625" style="15" bestFit="1" customWidth="1"/>
    <col min="5385" max="5385" width="9.109375" style="15" customWidth="1"/>
    <col min="5386" max="5629" width="11.44140625" style="15"/>
    <col min="5630" max="5630" width="5.6640625" style="15" customWidth="1"/>
    <col min="5631" max="5631" width="14.109375" style="15" customWidth="1"/>
    <col min="5632" max="5632" width="15.44140625" style="15" customWidth="1"/>
    <col min="5633" max="5633" width="11.88671875" style="15" customWidth="1"/>
    <col min="5634" max="5634" width="8.88671875" style="15" customWidth="1"/>
    <col min="5635" max="5635" width="6.44140625" style="15" customWidth="1"/>
    <col min="5636" max="5636" width="10.44140625" style="15" customWidth="1"/>
    <col min="5637" max="5637" width="11.6640625" style="15" customWidth="1"/>
    <col min="5638" max="5638" width="5.5546875" style="15" customWidth="1"/>
    <col min="5639" max="5639" width="6.88671875" style="15" customWidth="1"/>
    <col min="5640" max="5640" width="7.6640625" style="15" bestFit="1" customWidth="1"/>
    <col min="5641" max="5641" width="9.109375" style="15" customWidth="1"/>
    <col min="5642" max="5885" width="11.44140625" style="15"/>
    <col min="5886" max="5886" width="5.6640625" style="15" customWidth="1"/>
    <col min="5887" max="5887" width="14.109375" style="15" customWidth="1"/>
    <col min="5888" max="5888" width="15.44140625" style="15" customWidth="1"/>
    <col min="5889" max="5889" width="11.88671875" style="15" customWidth="1"/>
    <col min="5890" max="5890" width="8.88671875" style="15" customWidth="1"/>
    <col min="5891" max="5891" width="6.44140625" style="15" customWidth="1"/>
    <col min="5892" max="5892" width="10.44140625" style="15" customWidth="1"/>
    <col min="5893" max="5893" width="11.6640625" style="15" customWidth="1"/>
    <col min="5894" max="5894" width="5.5546875" style="15" customWidth="1"/>
    <col min="5895" max="5895" width="6.88671875" style="15" customWidth="1"/>
    <col min="5896" max="5896" width="7.6640625" style="15" bestFit="1" customWidth="1"/>
    <col min="5897" max="5897" width="9.109375" style="15" customWidth="1"/>
    <col min="5898" max="6141" width="11.44140625" style="15"/>
    <col min="6142" max="6142" width="5.6640625" style="15" customWidth="1"/>
    <col min="6143" max="6143" width="14.109375" style="15" customWidth="1"/>
    <col min="6144" max="6144" width="15.44140625" style="15" customWidth="1"/>
    <col min="6145" max="6145" width="11.88671875" style="15" customWidth="1"/>
    <col min="6146" max="6146" width="8.88671875" style="15" customWidth="1"/>
    <col min="6147" max="6147" width="6.44140625" style="15" customWidth="1"/>
    <col min="6148" max="6148" width="10.44140625" style="15" customWidth="1"/>
    <col min="6149" max="6149" width="11.6640625" style="15" customWidth="1"/>
    <col min="6150" max="6150" width="5.5546875" style="15" customWidth="1"/>
    <col min="6151" max="6151" width="6.88671875" style="15" customWidth="1"/>
    <col min="6152" max="6152" width="7.6640625" style="15" bestFit="1" customWidth="1"/>
    <col min="6153" max="6153" width="9.109375" style="15" customWidth="1"/>
    <col min="6154" max="6397" width="11.44140625" style="15"/>
    <col min="6398" max="6398" width="5.6640625" style="15" customWidth="1"/>
    <col min="6399" max="6399" width="14.109375" style="15" customWidth="1"/>
    <col min="6400" max="6400" width="15.44140625" style="15" customWidth="1"/>
    <col min="6401" max="6401" width="11.88671875" style="15" customWidth="1"/>
    <col min="6402" max="6402" width="8.88671875" style="15" customWidth="1"/>
    <col min="6403" max="6403" width="6.44140625" style="15" customWidth="1"/>
    <col min="6404" max="6404" width="10.44140625" style="15" customWidth="1"/>
    <col min="6405" max="6405" width="11.6640625" style="15" customWidth="1"/>
    <col min="6406" max="6406" width="5.5546875" style="15" customWidth="1"/>
    <col min="6407" max="6407" width="6.88671875" style="15" customWidth="1"/>
    <col min="6408" max="6408" width="7.6640625" style="15" bestFit="1" customWidth="1"/>
    <col min="6409" max="6409" width="9.109375" style="15" customWidth="1"/>
    <col min="6410" max="6653" width="11.44140625" style="15"/>
    <col min="6654" max="6654" width="5.6640625" style="15" customWidth="1"/>
    <col min="6655" max="6655" width="14.109375" style="15" customWidth="1"/>
    <col min="6656" max="6656" width="15.44140625" style="15" customWidth="1"/>
    <col min="6657" max="6657" width="11.88671875" style="15" customWidth="1"/>
    <col min="6658" max="6658" width="8.88671875" style="15" customWidth="1"/>
    <col min="6659" max="6659" width="6.44140625" style="15" customWidth="1"/>
    <col min="6660" max="6660" width="10.44140625" style="15" customWidth="1"/>
    <col min="6661" max="6661" width="11.6640625" style="15" customWidth="1"/>
    <col min="6662" max="6662" width="5.5546875" style="15" customWidth="1"/>
    <col min="6663" max="6663" width="6.88671875" style="15" customWidth="1"/>
    <col min="6664" max="6664" width="7.6640625" style="15" bestFit="1" customWidth="1"/>
    <col min="6665" max="6665" width="9.109375" style="15" customWidth="1"/>
    <col min="6666" max="6909" width="11.44140625" style="15"/>
    <col min="6910" max="6910" width="5.6640625" style="15" customWidth="1"/>
    <col min="6911" max="6911" width="14.109375" style="15" customWidth="1"/>
    <col min="6912" max="6912" width="15.44140625" style="15" customWidth="1"/>
    <col min="6913" max="6913" width="11.88671875" style="15" customWidth="1"/>
    <col min="6914" max="6914" width="8.88671875" style="15" customWidth="1"/>
    <col min="6915" max="6915" width="6.44140625" style="15" customWidth="1"/>
    <col min="6916" max="6916" width="10.44140625" style="15" customWidth="1"/>
    <col min="6917" max="6917" width="11.6640625" style="15" customWidth="1"/>
    <col min="6918" max="6918" width="5.5546875" style="15" customWidth="1"/>
    <col min="6919" max="6919" width="6.88671875" style="15" customWidth="1"/>
    <col min="6920" max="6920" width="7.6640625" style="15" bestFit="1" customWidth="1"/>
    <col min="6921" max="6921" width="9.109375" style="15" customWidth="1"/>
    <col min="6922" max="7165" width="11.44140625" style="15"/>
    <col min="7166" max="7166" width="5.6640625" style="15" customWidth="1"/>
    <col min="7167" max="7167" width="14.109375" style="15" customWidth="1"/>
    <col min="7168" max="7168" width="15.44140625" style="15" customWidth="1"/>
    <col min="7169" max="7169" width="11.88671875" style="15" customWidth="1"/>
    <col min="7170" max="7170" width="8.88671875" style="15" customWidth="1"/>
    <col min="7171" max="7171" width="6.44140625" style="15" customWidth="1"/>
    <col min="7172" max="7172" width="10.44140625" style="15" customWidth="1"/>
    <col min="7173" max="7173" width="11.6640625" style="15" customWidth="1"/>
    <col min="7174" max="7174" width="5.5546875" style="15" customWidth="1"/>
    <col min="7175" max="7175" width="6.88671875" style="15" customWidth="1"/>
    <col min="7176" max="7176" width="7.6640625" style="15" bestFit="1" customWidth="1"/>
    <col min="7177" max="7177" width="9.109375" style="15" customWidth="1"/>
    <col min="7178" max="7421" width="11.44140625" style="15"/>
    <col min="7422" max="7422" width="5.6640625" style="15" customWidth="1"/>
    <col min="7423" max="7423" width="14.109375" style="15" customWidth="1"/>
    <col min="7424" max="7424" width="15.44140625" style="15" customWidth="1"/>
    <col min="7425" max="7425" width="11.88671875" style="15" customWidth="1"/>
    <col min="7426" max="7426" width="8.88671875" style="15" customWidth="1"/>
    <col min="7427" max="7427" width="6.44140625" style="15" customWidth="1"/>
    <col min="7428" max="7428" width="10.44140625" style="15" customWidth="1"/>
    <col min="7429" max="7429" width="11.6640625" style="15" customWidth="1"/>
    <col min="7430" max="7430" width="5.5546875" style="15" customWidth="1"/>
    <col min="7431" max="7431" width="6.88671875" style="15" customWidth="1"/>
    <col min="7432" max="7432" width="7.6640625" style="15" bestFit="1" customWidth="1"/>
    <col min="7433" max="7433" width="9.109375" style="15" customWidth="1"/>
    <col min="7434" max="7677" width="11.44140625" style="15"/>
    <col min="7678" max="7678" width="5.6640625" style="15" customWidth="1"/>
    <col min="7679" max="7679" width="14.109375" style="15" customWidth="1"/>
    <col min="7680" max="7680" width="15.44140625" style="15" customWidth="1"/>
    <col min="7681" max="7681" width="11.88671875" style="15" customWidth="1"/>
    <col min="7682" max="7682" width="8.88671875" style="15" customWidth="1"/>
    <col min="7683" max="7683" width="6.44140625" style="15" customWidth="1"/>
    <col min="7684" max="7684" width="10.44140625" style="15" customWidth="1"/>
    <col min="7685" max="7685" width="11.6640625" style="15" customWidth="1"/>
    <col min="7686" max="7686" width="5.5546875" style="15" customWidth="1"/>
    <col min="7687" max="7687" width="6.88671875" style="15" customWidth="1"/>
    <col min="7688" max="7688" width="7.6640625" style="15" bestFit="1" customWidth="1"/>
    <col min="7689" max="7689" width="9.109375" style="15" customWidth="1"/>
    <col min="7690" max="7933" width="11.44140625" style="15"/>
    <col min="7934" max="7934" width="5.6640625" style="15" customWidth="1"/>
    <col min="7935" max="7935" width="14.109375" style="15" customWidth="1"/>
    <col min="7936" max="7936" width="15.44140625" style="15" customWidth="1"/>
    <col min="7937" max="7937" width="11.88671875" style="15" customWidth="1"/>
    <col min="7938" max="7938" width="8.88671875" style="15" customWidth="1"/>
    <col min="7939" max="7939" width="6.44140625" style="15" customWidth="1"/>
    <col min="7940" max="7940" width="10.44140625" style="15" customWidth="1"/>
    <col min="7941" max="7941" width="11.6640625" style="15" customWidth="1"/>
    <col min="7942" max="7942" width="5.5546875" style="15" customWidth="1"/>
    <col min="7943" max="7943" width="6.88671875" style="15" customWidth="1"/>
    <col min="7944" max="7944" width="7.6640625" style="15" bestFit="1" customWidth="1"/>
    <col min="7945" max="7945" width="9.109375" style="15" customWidth="1"/>
    <col min="7946" max="8189" width="11.44140625" style="15"/>
    <col min="8190" max="8190" width="5.6640625" style="15" customWidth="1"/>
    <col min="8191" max="8191" width="14.109375" style="15" customWidth="1"/>
    <col min="8192" max="8192" width="15.44140625" style="15" customWidth="1"/>
    <col min="8193" max="8193" width="11.88671875" style="15" customWidth="1"/>
    <col min="8194" max="8194" width="8.88671875" style="15" customWidth="1"/>
    <col min="8195" max="8195" width="6.44140625" style="15" customWidth="1"/>
    <col min="8196" max="8196" width="10.44140625" style="15" customWidth="1"/>
    <col min="8197" max="8197" width="11.6640625" style="15" customWidth="1"/>
    <col min="8198" max="8198" width="5.5546875" style="15" customWidth="1"/>
    <col min="8199" max="8199" width="6.88671875" style="15" customWidth="1"/>
    <col min="8200" max="8200" width="7.6640625" style="15" bestFit="1" customWidth="1"/>
    <col min="8201" max="8201" width="9.109375" style="15" customWidth="1"/>
    <col min="8202" max="8445" width="11.44140625" style="15"/>
    <col min="8446" max="8446" width="5.6640625" style="15" customWidth="1"/>
    <col min="8447" max="8447" width="14.109375" style="15" customWidth="1"/>
    <col min="8448" max="8448" width="15.44140625" style="15" customWidth="1"/>
    <col min="8449" max="8449" width="11.88671875" style="15" customWidth="1"/>
    <col min="8450" max="8450" width="8.88671875" style="15" customWidth="1"/>
    <col min="8451" max="8451" width="6.44140625" style="15" customWidth="1"/>
    <col min="8452" max="8452" width="10.44140625" style="15" customWidth="1"/>
    <col min="8453" max="8453" width="11.6640625" style="15" customWidth="1"/>
    <col min="8454" max="8454" width="5.5546875" style="15" customWidth="1"/>
    <col min="8455" max="8455" width="6.88671875" style="15" customWidth="1"/>
    <col min="8456" max="8456" width="7.6640625" style="15" bestFit="1" customWidth="1"/>
    <col min="8457" max="8457" width="9.109375" style="15" customWidth="1"/>
    <col min="8458" max="8701" width="11.44140625" style="15"/>
    <col min="8702" max="8702" width="5.6640625" style="15" customWidth="1"/>
    <col min="8703" max="8703" width="14.109375" style="15" customWidth="1"/>
    <col min="8704" max="8704" width="15.44140625" style="15" customWidth="1"/>
    <col min="8705" max="8705" width="11.88671875" style="15" customWidth="1"/>
    <col min="8706" max="8706" width="8.88671875" style="15" customWidth="1"/>
    <col min="8707" max="8707" width="6.44140625" style="15" customWidth="1"/>
    <col min="8708" max="8708" width="10.44140625" style="15" customWidth="1"/>
    <col min="8709" max="8709" width="11.6640625" style="15" customWidth="1"/>
    <col min="8710" max="8710" width="5.5546875" style="15" customWidth="1"/>
    <col min="8711" max="8711" width="6.88671875" style="15" customWidth="1"/>
    <col min="8712" max="8712" width="7.6640625" style="15" bestFit="1" customWidth="1"/>
    <col min="8713" max="8713" width="9.109375" style="15" customWidth="1"/>
    <col min="8714" max="8957" width="11.44140625" style="15"/>
    <col min="8958" max="8958" width="5.6640625" style="15" customWidth="1"/>
    <col min="8959" max="8959" width="14.109375" style="15" customWidth="1"/>
    <col min="8960" max="8960" width="15.44140625" style="15" customWidth="1"/>
    <col min="8961" max="8961" width="11.88671875" style="15" customWidth="1"/>
    <col min="8962" max="8962" width="8.88671875" style="15" customWidth="1"/>
    <col min="8963" max="8963" width="6.44140625" style="15" customWidth="1"/>
    <col min="8964" max="8964" width="10.44140625" style="15" customWidth="1"/>
    <col min="8965" max="8965" width="11.6640625" style="15" customWidth="1"/>
    <col min="8966" max="8966" width="5.5546875" style="15" customWidth="1"/>
    <col min="8967" max="8967" width="6.88671875" style="15" customWidth="1"/>
    <col min="8968" max="8968" width="7.6640625" style="15" bestFit="1" customWidth="1"/>
    <col min="8969" max="8969" width="9.109375" style="15" customWidth="1"/>
    <col min="8970" max="9213" width="11.44140625" style="15"/>
    <col min="9214" max="9214" width="5.6640625" style="15" customWidth="1"/>
    <col min="9215" max="9215" width="14.109375" style="15" customWidth="1"/>
    <col min="9216" max="9216" width="15.44140625" style="15" customWidth="1"/>
    <col min="9217" max="9217" width="11.88671875" style="15" customWidth="1"/>
    <col min="9218" max="9218" width="8.88671875" style="15" customWidth="1"/>
    <col min="9219" max="9219" width="6.44140625" style="15" customWidth="1"/>
    <col min="9220" max="9220" width="10.44140625" style="15" customWidth="1"/>
    <col min="9221" max="9221" width="11.6640625" style="15" customWidth="1"/>
    <col min="9222" max="9222" width="5.5546875" style="15" customWidth="1"/>
    <col min="9223" max="9223" width="6.88671875" style="15" customWidth="1"/>
    <col min="9224" max="9224" width="7.6640625" style="15" bestFit="1" customWidth="1"/>
    <col min="9225" max="9225" width="9.109375" style="15" customWidth="1"/>
    <col min="9226" max="9469" width="11.44140625" style="15"/>
    <col min="9470" max="9470" width="5.6640625" style="15" customWidth="1"/>
    <col min="9471" max="9471" width="14.109375" style="15" customWidth="1"/>
    <col min="9472" max="9472" width="15.44140625" style="15" customWidth="1"/>
    <col min="9473" max="9473" width="11.88671875" style="15" customWidth="1"/>
    <col min="9474" max="9474" width="8.88671875" style="15" customWidth="1"/>
    <col min="9475" max="9475" width="6.44140625" style="15" customWidth="1"/>
    <col min="9476" max="9476" width="10.44140625" style="15" customWidth="1"/>
    <col min="9477" max="9477" width="11.6640625" style="15" customWidth="1"/>
    <col min="9478" max="9478" width="5.5546875" style="15" customWidth="1"/>
    <col min="9479" max="9479" width="6.88671875" style="15" customWidth="1"/>
    <col min="9480" max="9480" width="7.6640625" style="15" bestFit="1" customWidth="1"/>
    <col min="9481" max="9481" width="9.109375" style="15" customWidth="1"/>
    <col min="9482" max="9725" width="11.44140625" style="15"/>
    <col min="9726" max="9726" width="5.6640625" style="15" customWidth="1"/>
    <col min="9727" max="9727" width="14.109375" style="15" customWidth="1"/>
    <col min="9728" max="9728" width="15.44140625" style="15" customWidth="1"/>
    <col min="9729" max="9729" width="11.88671875" style="15" customWidth="1"/>
    <col min="9730" max="9730" width="8.88671875" style="15" customWidth="1"/>
    <col min="9731" max="9731" width="6.44140625" style="15" customWidth="1"/>
    <col min="9732" max="9732" width="10.44140625" style="15" customWidth="1"/>
    <col min="9733" max="9733" width="11.6640625" style="15" customWidth="1"/>
    <col min="9734" max="9734" width="5.5546875" style="15" customWidth="1"/>
    <col min="9735" max="9735" width="6.88671875" style="15" customWidth="1"/>
    <col min="9736" max="9736" width="7.6640625" style="15" bestFit="1" customWidth="1"/>
    <col min="9737" max="9737" width="9.109375" style="15" customWidth="1"/>
    <col min="9738" max="9981" width="11.44140625" style="15"/>
    <col min="9982" max="9982" width="5.6640625" style="15" customWidth="1"/>
    <col min="9983" max="9983" width="14.109375" style="15" customWidth="1"/>
    <col min="9984" max="9984" width="15.44140625" style="15" customWidth="1"/>
    <col min="9985" max="9985" width="11.88671875" style="15" customWidth="1"/>
    <col min="9986" max="9986" width="8.88671875" style="15" customWidth="1"/>
    <col min="9987" max="9987" width="6.44140625" style="15" customWidth="1"/>
    <col min="9988" max="9988" width="10.44140625" style="15" customWidth="1"/>
    <col min="9989" max="9989" width="11.6640625" style="15" customWidth="1"/>
    <col min="9990" max="9990" width="5.5546875" style="15" customWidth="1"/>
    <col min="9991" max="9991" width="6.88671875" style="15" customWidth="1"/>
    <col min="9992" max="9992" width="7.6640625" style="15" bestFit="1" customWidth="1"/>
    <col min="9993" max="9993" width="9.109375" style="15" customWidth="1"/>
    <col min="9994" max="10237" width="11.44140625" style="15"/>
    <col min="10238" max="10238" width="5.6640625" style="15" customWidth="1"/>
    <col min="10239" max="10239" width="14.109375" style="15" customWidth="1"/>
    <col min="10240" max="10240" width="15.44140625" style="15" customWidth="1"/>
    <col min="10241" max="10241" width="11.88671875" style="15" customWidth="1"/>
    <col min="10242" max="10242" width="8.88671875" style="15" customWidth="1"/>
    <col min="10243" max="10243" width="6.44140625" style="15" customWidth="1"/>
    <col min="10244" max="10244" width="10.44140625" style="15" customWidth="1"/>
    <col min="10245" max="10245" width="11.6640625" style="15" customWidth="1"/>
    <col min="10246" max="10246" width="5.5546875" style="15" customWidth="1"/>
    <col min="10247" max="10247" width="6.88671875" style="15" customWidth="1"/>
    <col min="10248" max="10248" width="7.6640625" style="15" bestFit="1" customWidth="1"/>
    <col min="10249" max="10249" width="9.109375" style="15" customWidth="1"/>
    <col min="10250" max="10493" width="11.44140625" style="15"/>
    <col min="10494" max="10494" width="5.6640625" style="15" customWidth="1"/>
    <col min="10495" max="10495" width="14.109375" style="15" customWidth="1"/>
    <col min="10496" max="10496" width="15.44140625" style="15" customWidth="1"/>
    <col min="10497" max="10497" width="11.88671875" style="15" customWidth="1"/>
    <col min="10498" max="10498" width="8.88671875" style="15" customWidth="1"/>
    <col min="10499" max="10499" width="6.44140625" style="15" customWidth="1"/>
    <col min="10500" max="10500" width="10.44140625" style="15" customWidth="1"/>
    <col min="10501" max="10501" width="11.6640625" style="15" customWidth="1"/>
    <col min="10502" max="10502" width="5.5546875" style="15" customWidth="1"/>
    <col min="10503" max="10503" width="6.88671875" style="15" customWidth="1"/>
    <col min="10504" max="10504" width="7.6640625" style="15" bestFit="1" customWidth="1"/>
    <col min="10505" max="10505" width="9.109375" style="15" customWidth="1"/>
    <col min="10506" max="10749" width="11.44140625" style="15"/>
    <col min="10750" max="10750" width="5.6640625" style="15" customWidth="1"/>
    <col min="10751" max="10751" width="14.109375" style="15" customWidth="1"/>
    <col min="10752" max="10752" width="15.44140625" style="15" customWidth="1"/>
    <col min="10753" max="10753" width="11.88671875" style="15" customWidth="1"/>
    <col min="10754" max="10754" width="8.88671875" style="15" customWidth="1"/>
    <col min="10755" max="10755" width="6.44140625" style="15" customWidth="1"/>
    <col min="10756" max="10756" width="10.44140625" style="15" customWidth="1"/>
    <col min="10757" max="10757" width="11.6640625" style="15" customWidth="1"/>
    <col min="10758" max="10758" width="5.5546875" style="15" customWidth="1"/>
    <col min="10759" max="10759" width="6.88671875" style="15" customWidth="1"/>
    <col min="10760" max="10760" width="7.6640625" style="15" bestFit="1" customWidth="1"/>
    <col min="10761" max="10761" width="9.109375" style="15" customWidth="1"/>
    <col min="10762" max="11005" width="11.44140625" style="15"/>
    <col min="11006" max="11006" width="5.6640625" style="15" customWidth="1"/>
    <col min="11007" max="11007" width="14.109375" style="15" customWidth="1"/>
    <col min="11008" max="11008" width="15.44140625" style="15" customWidth="1"/>
    <col min="11009" max="11009" width="11.88671875" style="15" customWidth="1"/>
    <col min="11010" max="11010" width="8.88671875" style="15" customWidth="1"/>
    <col min="11011" max="11011" width="6.44140625" style="15" customWidth="1"/>
    <col min="11012" max="11012" width="10.44140625" style="15" customWidth="1"/>
    <col min="11013" max="11013" width="11.6640625" style="15" customWidth="1"/>
    <col min="11014" max="11014" width="5.5546875" style="15" customWidth="1"/>
    <col min="11015" max="11015" width="6.88671875" style="15" customWidth="1"/>
    <col min="11016" max="11016" width="7.6640625" style="15" bestFit="1" customWidth="1"/>
    <col min="11017" max="11017" width="9.109375" style="15" customWidth="1"/>
    <col min="11018" max="11261" width="11.44140625" style="15"/>
    <col min="11262" max="11262" width="5.6640625" style="15" customWidth="1"/>
    <col min="11263" max="11263" width="14.109375" style="15" customWidth="1"/>
    <col min="11264" max="11264" width="15.44140625" style="15" customWidth="1"/>
    <col min="11265" max="11265" width="11.88671875" style="15" customWidth="1"/>
    <col min="11266" max="11266" width="8.88671875" style="15" customWidth="1"/>
    <col min="11267" max="11267" width="6.44140625" style="15" customWidth="1"/>
    <col min="11268" max="11268" width="10.44140625" style="15" customWidth="1"/>
    <col min="11269" max="11269" width="11.6640625" style="15" customWidth="1"/>
    <col min="11270" max="11270" width="5.5546875" style="15" customWidth="1"/>
    <col min="11271" max="11271" width="6.88671875" style="15" customWidth="1"/>
    <col min="11272" max="11272" width="7.6640625" style="15" bestFit="1" customWidth="1"/>
    <col min="11273" max="11273" width="9.109375" style="15" customWidth="1"/>
    <col min="11274" max="11517" width="11.44140625" style="15"/>
    <col min="11518" max="11518" width="5.6640625" style="15" customWidth="1"/>
    <col min="11519" max="11519" width="14.109375" style="15" customWidth="1"/>
    <col min="11520" max="11520" width="15.44140625" style="15" customWidth="1"/>
    <col min="11521" max="11521" width="11.88671875" style="15" customWidth="1"/>
    <col min="11522" max="11522" width="8.88671875" style="15" customWidth="1"/>
    <col min="11523" max="11523" width="6.44140625" style="15" customWidth="1"/>
    <col min="11524" max="11524" width="10.44140625" style="15" customWidth="1"/>
    <col min="11525" max="11525" width="11.6640625" style="15" customWidth="1"/>
    <col min="11526" max="11526" width="5.5546875" style="15" customWidth="1"/>
    <col min="11527" max="11527" width="6.88671875" style="15" customWidth="1"/>
    <col min="11528" max="11528" width="7.6640625" style="15" bestFit="1" customWidth="1"/>
    <col min="11529" max="11529" width="9.109375" style="15" customWidth="1"/>
    <col min="11530" max="11773" width="11.44140625" style="15"/>
    <col min="11774" max="11774" width="5.6640625" style="15" customWidth="1"/>
    <col min="11775" max="11775" width="14.109375" style="15" customWidth="1"/>
    <col min="11776" max="11776" width="15.44140625" style="15" customWidth="1"/>
    <col min="11777" max="11777" width="11.88671875" style="15" customWidth="1"/>
    <col min="11778" max="11778" width="8.88671875" style="15" customWidth="1"/>
    <col min="11779" max="11779" width="6.44140625" style="15" customWidth="1"/>
    <col min="11780" max="11780" width="10.44140625" style="15" customWidth="1"/>
    <col min="11781" max="11781" width="11.6640625" style="15" customWidth="1"/>
    <col min="11782" max="11782" width="5.5546875" style="15" customWidth="1"/>
    <col min="11783" max="11783" width="6.88671875" style="15" customWidth="1"/>
    <col min="11784" max="11784" width="7.6640625" style="15" bestFit="1" customWidth="1"/>
    <col min="11785" max="11785" width="9.109375" style="15" customWidth="1"/>
    <col min="11786" max="12029" width="11.44140625" style="15"/>
    <col min="12030" max="12030" width="5.6640625" style="15" customWidth="1"/>
    <col min="12031" max="12031" width="14.109375" style="15" customWidth="1"/>
    <col min="12032" max="12032" width="15.44140625" style="15" customWidth="1"/>
    <col min="12033" max="12033" width="11.88671875" style="15" customWidth="1"/>
    <col min="12034" max="12034" width="8.88671875" style="15" customWidth="1"/>
    <col min="12035" max="12035" width="6.44140625" style="15" customWidth="1"/>
    <col min="12036" max="12036" width="10.44140625" style="15" customWidth="1"/>
    <col min="12037" max="12037" width="11.6640625" style="15" customWidth="1"/>
    <col min="12038" max="12038" width="5.5546875" style="15" customWidth="1"/>
    <col min="12039" max="12039" width="6.88671875" style="15" customWidth="1"/>
    <col min="12040" max="12040" width="7.6640625" style="15" bestFit="1" customWidth="1"/>
    <col min="12041" max="12041" width="9.109375" style="15" customWidth="1"/>
    <col min="12042" max="12285" width="11.44140625" style="15"/>
    <col min="12286" max="12286" width="5.6640625" style="15" customWidth="1"/>
    <col min="12287" max="12287" width="14.109375" style="15" customWidth="1"/>
    <col min="12288" max="12288" width="15.44140625" style="15" customWidth="1"/>
    <col min="12289" max="12289" width="11.88671875" style="15" customWidth="1"/>
    <col min="12290" max="12290" width="8.88671875" style="15" customWidth="1"/>
    <col min="12291" max="12291" width="6.44140625" style="15" customWidth="1"/>
    <col min="12292" max="12292" width="10.44140625" style="15" customWidth="1"/>
    <col min="12293" max="12293" width="11.6640625" style="15" customWidth="1"/>
    <col min="12294" max="12294" width="5.5546875" style="15" customWidth="1"/>
    <col min="12295" max="12295" width="6.88671875" style="15" customWidth="1"/>
    <col min="12296" max="12296" width="7.6640625" style="15" bestFit="1" customWidth="1"/>
    <col min="12297" max="12297" width="9.109375" style="15" customWidth="1"/>
    <col min="12298" max="12541" width="11.44140625" style="15"/>
    <col min="12542" max="12542" width="5.6640625" style="15" customWidth="1"/>
    <col min="12543" max="12543" width="14.109375" style="15" customWidth="1"/>
    <col min="12544" max="12544" width="15.44140625" style="15" customWidth="1"/>
    <col min="12545" max="12545" width="11.88671875" style="15" customWidth="1"/>
    <col min="12546" max="12546" width="8.88671875" style="15" customWidth="1"/>
    <col min="12547" max="12547" width="6.44140625" style="15" customWidth="1"/>
    <col min="12548" max="12548" width="10.44140625" style="15" customWidth="1"/>
    <col min="12549" max="12549" width="11.6640625" style="15" customWidth="1"/>
    <col min="12550" max="12550" width="5.5546875" style="15" customWidth="1"/>
    <col min="12551" max="12551" width="6.88671875" style="15" customWidth="1"/>
    <col min="12552" max="12552" width="7.6640625" style="15" bestFit="1" customWidth="1"/>
    <col min="12553" max="12553" width="9.109375" style="15" customWidth="1"/>
    <col min="12554" max="12797" width="11.44140625" style="15"/>
    <col min="12798" max="12798" width="5.6640625" style="15" customWidth="1"/>
    <col min="12799" max="12799" width="14.109375" style="15" customWidth="1"/>
    <col min="12800" max="12800" width="15.44140625" style="15" customWidth="1"/>
    <col min="12801" max="12801" width="11.88671875" style="15" customWidth="1"/>
    <col min="12802" max="12802" width="8.88671875" style="15" customWidth="1"/>
    <col min="12803" max="12803" width="6.44140625" style="15" customWidth="1"/>
    <col min="12804" max="12804" width="10.44140625" style="15" customWidth="1"/>
    <col min="12805" max="12805" width="11.6640625" style="15" customWidth="1"/>
    <col min="12806" max="12806" width="5.5546875" style="15" customWidth="1"/>
    <col min="12807" max="12807" width="6.88671875" style="15" customWidth="1"/>
    <col min="12808" max="12808" width="7.6640625" style="15" bestFit="1" customWidth="1"/>
    <col min="12809" max="12809" width="9.109375" style="15" customWidth="1"/>
    <col min="12810" max="13053" width="11.44140625" style="15"/>
    <col min="13054" max="13054" width="5.6640625" style="15" customWidth="1"/>
    <col min="13055" max="13055" width="14.109375" style="15" customWidth="1"/>
    <col min="13056" max="13056" width="15.44140625" style="15" customWidth="1"/>
    <col min="13057" max="13057" width="11.88671875" style="15" customWidth="1"/>
    <col min="13058" max="13058" width="8.88671875" style="15" customWidth="1"/>
    <col min="13059" max="13059" width="6.44140625" style="15" customWidth="1"/>
    <col min="13060" max="13060" width="10.44140625" style="15" customWidth="1"/>
    <col min="13061" max="13061" width="11.6640625" style="15" customWidth="1"/>
    <col min="13062" max="13062" width="5.5546875" style="15" customWidth="1"/>
    <col min="13063" max="13063" width="6.88671875" style="15" customWidth="1"/>
    <col min="13064" max="13064" width="7.6640625" style="15" bestFit="1" customWidth="1"/>
    <col min="13065" max="13065" width="9.109375" style="15" customWidth="1"/>
    <col min="13066" max="13309" width="11.44140625" style="15"/>
    <col min="13310" max="13310" width="5.6640625" style="15" customWidth="1"/>
    <col min="13311" max="13311" width="14.109375" style="15" customWidth="1"/>
    <col min="13312" max="13312" width="15.44140625" style="15" customWidth="1"/>
    <col min="13313" max="13313" width="11.88671875" style="15" customWidth="1"/>
    <col min="13314" max="13314" width="8.88671875" style="15" customWidth="1"/>
    <col min="13315" max="13315" width="6.44140625" style="15" customWidth="1"/>
    <col min="13316" max="13316" width="10.44140625" style="15" customWidth="1"/>
    <col min="13317" max="13317" width="11.6640625" style="15" customWidth="1"/>
    <col min="13318" max="13318" width="5.5546875" style="15" customWidth="1"/>
    <col min="13319" max="13319" width="6.88671875" style="15" customWidth="1"/>
    <col min="13320" max="13320" width="7.6640625" style="15" bestFit="1" customWidth="1"/>
    <col min="13321" max="13321" width="9.109375" style="15" customWidth="1"/>
    <col min="13322" max="13565" width="11.44140625" style="15"/>
    <col min="13566" max="13566" width="5.6640625" style="15" customWidth="1"/>
    <col min="13567" max="13567" width="14.109375" style="15" customWidth="1"/>
    <col min="13568" max="13568" width="15.44140625" style="15" customWidth="1"/>
    <col min="13569" max="13569" width="11.88671875" style="15" customWidth="1"/>
    <col min="13570" max="13570" width="8.88671875" style="15" customWidth="1"/>
    <col min="13571" max="13571" width="6.44140625" style="15" customWidth="1"/>
    <col min="13572" max="13572" width="10.44140625" style="15" customWidth="1"/>
    <col min="13573" max="13573" width="11.6640625" style="15" customWidth="1"/>
    <col min="13574" max="13574" width="5.5546875" style="15" customWidth="1"/>
    <col min="13575" max="13575" width="6.88671875" style="15" customWidth="1"/>
    <col min="13576" max="13576" width="7.6640625" style="15" bestFit="1" customWidth="1"/>
    <col min="13577" max="13577" width="9.109375" style="15" customWidth="1"/>
    <col min="13578" max="13821" width="11.44140625" style="15"/>
    <col min="13822" max="13822" width="5.6640625" style="15" customWidth="1"/>
    <col min="13823" max="13823" width="14.109375" style="15" customWidth="1"/>
    <col min="13824" max="13824" width="15.44140625" style="15" customWidth="1"/>
    <col min="13825" max="13825" width="11.88671875" style="15" customWidth="1"/>
    <col min="13826" max="13826" width="8.88671875" style="15" customWidth="1"/>
    <col min="13827" max="13827" width="6.44140625" style="15" customWidth="1"/>
    <col min="13828" max="13828" width="10.44140625" style="15" customWidth="1"/>
    <col min="13829" max="13829" width="11.6640625" style="15" customWidth="1"/>
    <col min="13830" max="13830" width="5.5546875" style="15" customWidth="1"/>
    <col min="13831" max="13831" width="6.88671875" style="15" customWidth="1"/>
    <col min="13832" max="13832" width="7.6640625" style="15" bestFit="1" customWidth="1"/>
    <col min="13833" max="13833" width="9.109375" style="15" customWidth="1"/>
    <col min="13834" max="14077" width="11.44140625" style="15"/>
    <col min="14078" max="14078" width="5.6640625" style="15" customWidth="1"/>
    <col min="14079" max="14079" width="14.109375" style="15" customWidth="1"/>
    <col min="14080" max="14080" width="15.44140625" style="15" customWidth="1"/>
    <col min="14081" max="14081" width="11.88671875" style="15" customWidth="1"/>
    <col min="14082" max="14082" width="8.88671875" style="15" customWidth="1"/>
    <col min="14083" max="14083" width="6.44140625" style="15" customWidth="1"/>
    <col min="14084" max="14084" width="10.44140625" style="15" customWidth="1"/>
    <col min="14085" max="14085" width="11.6640625" style="15" customWidth="1"/>
    <col min="14086" max="14086" width="5.5546875" style="15" customWidth="1"/>
    <col min="14087" max="14087" width="6.88671875" style="15" customWidth="1"/>
    <col min="14088" max="14088" width="7.6640625" style="15" bestFit="1" customWidth="1"/>
    <col min="14089" max="14089" width="9.109375" style="15" customWidth="1"/>
    <col min="14090" max="14333" width="11.44140625" style="15"/>
    <col min="14334" max="14334" width="5.6640625" style="15" customWidth="1"/>
    <col min="14335" max="14335" width="14.109375" style="15" customWidth="1"/>
    <col min="14336" max="14336" width="15.44140625" style="15" customWidth="1"/>
    <col min="14337" max="14337" width="11.88671875" style="15" customWidth="1"/>
    <col min="14338" max="14338" width="8.88671875" style="15" customWidth="1"/>
    <col min="14339" max="14339" width="6.44140625" style="15" customWidth="1"/>
    <col min="14340" max="14340" width="10.44140625" style="15" customWidth="1"/>
    <col min="14341" max="14341" width="11.6640625" style="15" customWidth="1"/>
    <col min="14342" max="14342" width="5.5546875" style="15" customWidth="1"/>
    <col min="14343" max="14343" width="6.88671875" style="15" customWidth="1"/>
    <col min="14344" max="14344" width="7.6640625" style="15" bestFit="1" customWidth="1"/>
    <col min="14345" max="14345" width="9.109375" style="15" customWidth="1"/>
    <col min="14346" max="14589" width="11.44140625" style="15"/>
    <col min="14590" max="14590" width="5.6640625" style="15" customWidth="1"/>
    <col min="14591" max="14591" width="14.109375" style="15" customWidth="1"/>
    <col min="14592" max="14592" width="15.44140625" style="15" customWidth="1"/>
    <col min="14593" max="14593" width="11.88671875" style="15" customWidth="1"/>
    <col min="14594" max="14594" width="8.88671875" style="15" customWidth="1"/>
    <col min="14595" max="14595" width="6.44140625" style="15" customWidth="1"/>
    <col min="14596" max="14596" width="10.44140625" style="15" customWidth="1"/>
    <col min="14597" max="14597" width="11.6640625" style="15" customWidth="1"/>
    <col min="14598" max="14598" width="5.5546875" style="15" customWidth="1"/>
    <col min="14599" max="14599" width="6.88671875" style="15" customWidth="1"/>
    <col min="14600" max="14600" width="7.6640625" style="15" bestFit="1" customWidth="1"/>
    <col min="14601" max="14601" width="9.109375" style="15" customWidth="1"/>
    <col min="14602" max="14845" width="11.44140625" style="15"/>
    <col min="14846" max="14846" width="5.6640625" style="15" customWidth="1"/>
    <col min="14847" max="14847" width="14.109375" style="15" customWidth="1"/>
    <col min="14848" max="14848" width="15.44140625" style="15" customWidth="1"/>
    <col min="14849" max="14849" width="11.88671875" style="15" customWidth="1"/>
    <col min="14850" max="14850" width="8.88671875" style="15" customWidth="1"/>
    <col min="14851" max="14851" width="6.44140625" style="15" customWidth="1"/>
    <col min="14852" max="14852" width="10.44140625" style="15" customWidth="1"/>
    <col min="14853" max="14853" width="11.6640625" style="15" customWidth="1"/>
    <col min="14854" max="14854" width="5.5546875" style="15" customWidth="1"/>
    <col min="14855" max="14855" width="6.88671875" style="15" customWidth="1"/>
    <col min="14856" max="14856" width="7.6640625" style="15" bestFit="1" customWidth="1"/>
    <col min="14857" max="14857" width="9.109375" style="15" customWidth="1"/>
    <col min="14858" max="15101" width="11.44140625" style="15"/>
    <col min="15102" max="15102" width="5.6640625" style="15" customWidth="1"/>
    <col min="15103" max="15103" width="14.109375" style="15" customWidth="1"/>
    <col min="15104" max="15104" width="15.44140625" style="15" customWidth="1"/>
    <col min="15105" max="15105" width="11.88671875" style="15" customWidth="1"/>
    <col min="15106" max="15106" width="8.88671875" style="15" customWidth="1"/>
    <col min="15107" max="15107" width="6.44140625" style="15" customWidth="1"/>
    <col min="15108" max="15108" width="10.44140625" style="15" customWidth="1"/>
    <col min="15109" max="15109" width="11.6640625" style="15" customWidth="1"/>
    <col min="15110" max="15110" width="5.5546875" style="15" customWidth="1"/>
    <col min="15111" max="15111" width="6.88671875" style="15" customWidth="1"/>
    <col min="15112" max="15112" width="7.6640625" style="15" bestFit="1" customWidth="1"/>
    <col min="15113" max="15113" width="9.109375" style="15" customWidth="1"/>
    <col min="15114" max="15357" width="11.44140625" style="15"/>
    <col min="15358" max="15358" width="5.6640625" style="15" customWidth="1"/>
    <col min="15359" max="15359" width="14.109375" style="15" customWidth="1"/>
    <col min="15360" max="15360" width="15.44140625" style="15" customWidth="1"/>
    <col min="15361" max="15361" width="11.88671875" style="15" customWidth="1"/>
    <col min="15362" max="15362" width="8.88671875" style="15" customWidth="1"/>
    <col min="15363" max="15363" width="6.44140625" style="15" customWidth="1"/>
    <col min="15364" max="15364" width="10.44140625" style="15" customWidth="1"/>
    <col min="15365" max="15365" width="11.6640625" style="15" customWidth="1"/>
    <col min="15366" max="15366" width="5.5546875" style="15" customWidth="1"/>
    <col min="15367" max="15367" width="6.88671875" style="15" customWidth="1"/>
    <col min="15368" max="15368" width="7.6640625" style="15" bestFit="1" customWidth="1"/>
    <col min="15369" max="15369" width="9.109375" style="15" customWidth="1"/>
    <col min="15370" max="15613" width="11.44140625" style="15"/>
    <col min="15614" max="15614" width="5.6640625" style="15" customWidth="1"/>
    <col min="15615" max="15615" width="14.109375" style="15" customWidth="1"/>
    <col min="15616" max="15616" width="15.44140625" style="15" customWidth="1"/>
    <col min="15617" max="15617" width="11.88671875" style="15" customWidth="1"/>
    <col min="15618" max="15618" width="8.88671875" style="15" customWidth="1"/>
    <col min="15619" max="15619" width="6.44140625" style="15" customWidth="1"/>
    <col min="15620" max="15620" width="10.44140625" style="15" customWidth="1"/>
    <col min="15621" max="15621" width="11.6640625" style="15" customWidth="1"/>
    <col min="15622" max="15622" width="5.5546875" style="15" customWidth="1"/>
    <col min="15623" max="15623" width="6.88671875" style="15" customWidth="1"/>
    <col min="15624" max="15624" width="7.6640625" style="15" bestFit="1" customWidth="1"/>
    <col min="15625" max="15625" width="9.109375" style="15" customWidth="1"/>
    <col min="15626" max="15869" width="11.44140625" style="15"/>
    <col min="15870" max="15870" width="5.6640625" style="15" customWidth="1"/>
    <col min="15871" max="15871" width="14.109375" style="15" customWidth="1"/>
    <col min="15872" max="15872" width="15.44140625" style="15" customWidth="1"/>
    <col min="15873" max="15873" width="11.88671875" style="15" customWidth="1"/>
    <col min="15874" max="15874" width="8.88671875" style="15" customWidth="1"/>
    <col min="15875" max="15875" width="6.44140625" style="15" customWidth="1"/>
    <col min="15876" max="15876" width="10.44140625" style="15" customWidth="1"/>
    <col min="15877" max="15877" width="11.6640625" style="15" customWidth="1"/>
    <col min="15878" max="15878" width="5.5546875" style="15" customWidth="1"/>
    <col min="15879" max="15879" width="6.88671875" style="15" customWidth="1"/>
    <col min="15880" max="15880" width="7.6640625" style="15" bestFit="1" customWidth="1"/>
    <col min="15881" max="15881" width="9.109375" style="15" customWidth="1"/>
    <col min="15882" max="16125" width="11.44140625" style="15"/>
    <col min="16126" max="16126" width="5.6640625" style="15" customWidth="1"/>
    <col min="16127" max="16127" width="14.109375" style="15" customWidth="1"/>
    <col min="16128" max="16128" width="15.44140625" style="15" customWidth="1"/>
    <col min="16129" max="16129" width="11.88671875" style="15" customWidth="1"/>
    <col min="16130" max="16130" width="8.88671875" style="15" customWidth="1"/>
    <col min="16131" max="16131" width="6.44140625" style="15" customWidth="1"/>
    <col min="16132" max="16132" width="10.44140625" style="15" customWidth="1"/>
    <col min="16133" max="16133" width="11.6640625" style="15" customWidth="1"/>
    <col min="16134" max="16134" width="5.5546875" style="15" customWidth="1"/>
    <col min="16135" max="16135" width="6.88671875" style="15" customWidth="1"/>
    <col min="16136" max="16136" width="7.6640625" style="15" bestFit="1" customWidth="1"/>
    <col min="16137" max="16137" width="9.109375" style="15" customWidth="1"/>
    <col min="16138" max="16384" width="11.44140625" style="15"/>
  </cols>
  <sheetData>
    <row r="1" spans="1:14" ht="13.2" customHeight="1">
      <c r="A1" s="97" t="s">
        <v>32</v>
      </c>
      <c r="B1" s="98" t="s">
        <v>396</v>
      </c>
      <c r="C1" s="99"/>
      <c r="D1" s="541"/>
      <c r="E1" s="541"/>
      <c r="F1" s="100" t="str">
        <f>IF(COUNTA(I16:I16)&lt;&gt;COUNTA(H16:H16),"Das Preisblatt ist nicht vollständig ausgefüllt!","")</f>
        <v>Das Preisblatt ist nicht vollständig ausgefüllt!</v>
      </c>
      <c r="G1" s="101"/>
      <c r="H1" s="102"/>
      <c r="I1" s="103"/>
      <c r="J1" s="104"/>
      <c r="K1" s="105"/>
    </row>
    <row r="2" spans="1:14">
      <c r="A2" s="106" t="s">
        <v>33</v>
      </c>
      <c r="B2" s="86" t="s">
        <v>34</v>
      </c>
      <c r="C2" s="99" t="s">
        <v>397</v>
      </c>
      <c r="D2" s="542" t="s">
        <v>398</v>
      </c>
      <c r="E2" s="543"/>
      <c r="F2" s="445" t="s">
        <v>36</v>
      </c>
      <c r="G2" s="446">
        <v>1</v>
      </c>
      <c r="H2" s="91"/>
      <c r="I2" s="108" t="s">
        <v>37</v>
      </c>
      <c r="J2" s="109"/>
      <c r="K2" s="110">
        <f>K17</f>
        <v>0</v>
      </c>
    </row>
    <row r="3" spans="1:14" ht="13.2" customHeight="1">
      <c r="A3" s="111"/>
      <c r="B3" s="79" t="s">
        <v>38</v>
      </c>
      <c r="C3" s="99" t="s">
        <v>35</v>
      </c>
      <c r="D3" s="112">
        <f>DATUM</f>
        <v>46252</v>
      </c>
      <c r="E3" s="107"/>
      <c r="F3" s="113" t="s">
        <v>399</v>
      </c>
      <c r="G3" s="114" t="s">
        <v>400</v>
      </c>
      <c r="H3" s="114"/>
      <c r="I3" s="104" t="s">
        <v>42</v>
      </c>
      <c r="J3" s="115"/>
      <c r="K3" s="69">
        <f>J17</f>
        <v>1008</v>
      </c>
    </row>
    <row r="4" spans="1:14" ht="13.2" customHeight="1">
      <c r="A4" s="111"/>
      <c r="B4" s="116" t="s">
        <v>43</v>
      </c>
      <c r="C4" s="117"/>
      <c r="D4" s="118"/>
      <c r="E4" s="118"/>
      <c r="F4" s="119"/>
      <c r="G4" s="119"/>
      <c r="H4" s="120"/>
      <c r="I4" s="78" t="s">
        <v>51</v>
      </c>
      <c r="J4" s="41"/>
      <c r="K4" s="48">
        <f>K2/12</f>
        <v>0</v>
      </c>
    </row>
    <row r="5" spans="1:14" ht="13.2" customHeight="1">
      <c r="A5" s="121"/>
      <c r="B5" s="122" t="s">
        <v>396</v>
      </c>
      <c r="C5" s="123"/>
      <c r="D5" s="124"/>
      <c r="E5" s="124"/>
      <c r="F5" s="125"/>
      <c r="G5" s="125"/>
      <c r="H5" s="126"/>
      <c r="I5" s="78" t="s">
        <v>53</v>
      </c>
      <c r="J5" s="41"/>
      <c r="K5" s="40">
        <f>K3/12</f>
        <v>84</v>
      </c>
    </row>
    <row r="6" spans="1:14" ht="6.75" customHeight="1">
      <c r="A6" s="127"/>
      <c r="B6" s="128"/>
      <c r="C6" s="129"/>
      <c r="D6" s="129"/>
      <c r="E6" s="130"/>
      <c r="F6" s="129"/>
      <c r="G6" s="129"/>
      <c r="H6" s="130"/>
      <c r="I6" s="130"/>
      <c r="J6" s="130"/>
      <c r="K6" s="131"/>
    </row>
    <row r="7" spans="1:14" ht="13.2" customHeight="1">
      <c r="A7" s="132" t="s">
        <v>401</v>
      </c>
      <c r="B7" s="133"/>
      <c r="E7" s="134"/>
      <c r="H7" s="134"/>
      <c r="I7" s="134"/>
      <c r="J7" s="134"/>
      <c r="K7" s="135"/>
    </row>
    <row r="8" spans="1:14" ht="6.75" customHeight="1">
      <c r="A8" s="132"/>
      <c r="B8" s="133"/>
      <c r="E8" s="134"/>
      <c r="H8" s="134"/>
      <c r="I8" s="134"/>
      <c r="J8" s="134"/>
      <c r="K8" s="135"/>
    </row>
    <row r="9" spans="1:14" ht="13.2" customHeight="1">
      <c r="A9" s="132" t="s">
        <v>402</v>
      </c>
      <c r="B9" s="133"/>
      <c r="E9" s="134"/>
      <c r="H9" s="134"/>
      <c r="I9" s="134"/>
      <c r="J9" s="134"/>
      <c r="K9" s="135"/>
    </row>
    <row r="10" spans="1:14" ht="13.8">
      <c r="A10" s="132" t="s">
        <v>403</v>
      </c>
      <c r="B10" s="133"/>
      <c r="E10" s="134"/>
      <c r="H10" s="134"/>
      <c r="I10" s="134"/>
      <c r="J10" s="134"/>
      <c r="K10" s="135"/>
    </row>
    <row r="11" spans="1:14" ht="6.75" customHeight="1">
      <c r="A11" s="132"/>
      <c r="B11" s="133"/>
      <c r="E11" s="134"/>
      <c r="H11" s="134"/>
      <c r="I11" s="134"/>
      <c r="J11" s="134"/>
      <c r="K11" s="135"/>
    </row>
    <row r="12" spans="1:14" ht="13.8">
      <c r="A12" s="132" t="s">
        <v>404</v>
      </c>
      <c r="B12" s="133"/>
      <c r="E12" s="134"/>
      <c r="H12" s="134"/>
      <c r="I12" s="134"/>
      <c r="J12" s="134"/>
      <c r="K12" s="135"/>
    </row>
    <row r="13" spans="1:14" ht="7.5" customHeight="1">
      <c r="A13" s="132"/>
      <c r="B13" s="133"/>
      <c r="E13" s="134"/>
      <c r="H13" s="134"/>
      <c r="I13" s="134"/>
      <c r="J13" s="134"/>
      <c r="K13" s="135"/>
    </row>
    <row r="14" spans="1:14" s="133" customFormat="1" ht="36">
      <c r="A14" s="136" t="s">
        <v>54</v>
      </c>
      <c r="B14" s="136" t="s">
        <v>405</v>
      </c>
      <c r="C14" s="136" t="s">
        <v>406</v>
      </c>
      <c r="D14" s="137"/>
      <c r="E14" s="469" t="s">
        <v>61</v>
      </c>
      <c r="F14" s="470" t="s">
        <v>407</v>
      </c>
      <c r="G14" s="470" t="s">
        <v>408</v>
      </c>
      <c r="H14" s="470" t="s">
        <v>409</v>
      </c>
      <c r="I14" s="138" t="s">
        <v>410</v>
      </c>
      <c r="J14" s="470" t="s">
        <v>411</v>
      </c>
      <c r="K14" s="470" t="s">
        <v>412</v>
      </c>
    </row>
    <row r="15" spans="1:14" s="144" customFormat="1" ht="12" customHeight="1">
      <c r="A15" s="139"/>
      <c r="B15" s="140" t="s">
        <v>413</v>
      </c>
      <c r="C15" s="141" t="s">
        <v>414</v>
      </c>
      <c r="D15" s="142"/>
      <c r="E15" s="142"/>
      <c r="F15" s="142"/>
      <c r="G15" s="142"/>
      <c r="H15" s="142"/>
      <c r="I15" s="142"/>
      <c r="J15" s="142"/>
      <c r="K15" s="143"/>
      <c r="L15" s="133"/>
      <c r="M15" s="133"/>
      <c r="N15" s="133"/>
    </row>
    <row r="16" spans="1:14" ht="54.75" customHeight="1">
      <c r="A16" s="145">
        <v>1</v>
      </c>
      <c r="B16" s="146" t="s">
        <v>413</v>
      </c>
      <c r="C16" s="544" t="s">
        <v>415</v>
      </c>
      <c r="D16" s="545"/>
      <c r="E16" s="471" t="s">
        <v>416</v>
      </c>
      <c r="F16" s="147">
        <v>4</v>
      </c>
      <c r="G16" s="147">
        <v>5</v>
      </c>
      <c r="H16" s="147">
        <v>252</v>
      </c>
      <c r="I16" s="472"/>
      <c r="J16" s="147">
        <f>F16*H16</f>
        <v>1008</v>
      </c>
      <c r="K16" s="147">
        <f>ROUND(I16*J16,2)</f>
        <v>0</v>
      </c>
      <c r="L16" s="133"/>
      <c r="M16" s="133"/>
      <c r="N16" s="133"/>
    </row>
    <row r="17" spans="1:14" s="133" customFormat="1" ht="13.2" customHeight="1">
      <c r="A17" s="473" t="s">
        <v>378</v>
      </c>
      <c r="B17" s="148" t="s">
        <v>379</v>
      </c>
      <c r="C17" s="149"/>
      <c r="D17" s="149"/>
      <c r="E17" s="150"/>
      <c r="F17" s="150"/>
      <c r="G17" s="150"/>
      <c r="H17" s="150"/>
      <c r="I17" s="150"/>
      <c r="J17" s="474">
        <f>SUM(J16:J16)</f>
        <v>1008</v>
      </c>
      <c r="K17" s="474">
        <f>SUM(K16:K16)</f>
        <v>0</v>
      </c>
    </row>
    <row r="18" spans="1:14">
      <c r="A18" s="12"/>
      <c r="D18" s="14"/>
      <c r="E18" s="151"/>
      <c r="F18" s="151"/>
      <c r="G18" s="151"/>
      <c r="H18" s="151"/>
      <c r="I18" s="152"/>
      <c r="J18" s="152"/>
      <c r="L18" s="133"/>
      <c r="M18" s="133"/>
      <c r="N18" s="133"/>
    </row>
    <row r="19" spans="1:14">
      <c r="A19" s="16" t="s">
        <v>417</v>
      </c>
      <c r="D19" s="14"/>
      <c r="E19" s="151"/>
      <c r="F19" s="151"/>
      <c r="G19" s="151"/>
      <c r="H19" s="151"/>
      <c r="I19" s="152"/>
      <c r="J19" s="152"/>
      <c r="L19" s="133"/>
      <c r="M19" s="133"/>
      <c r="N19" s="133"/>
    </row>
    <row r="20" spans="1:14">
      <c r="A20" s="12"/>
      <c r="D20" s="14"/>
      <c r="E20" s="151"/>
      <c r="F20" s="151"/>
      <c r="G20" s="151"/>
      <c r="H20" s="151"/>
      <c r="I20" s="152"/>
      <c r="J20" s="152"/>
      <c r="L20" s="133"/>
      <c r="M20" s="133"/>
      <c r="N20" s="133"/>
    </row>
    <row r="21" spans="1:14">
      <c r="A21" s="153" t="s">
        <v>418</v>
      </c>
      <c r="B21" s="154" t="s">
        <v>390</v>
      </c>
      <c r="C21" s="153" t="s">
        <v>419</v>
      </c>
      <c r="D21" s="154" t="s">
        <v>420</v>
      </c>
      <c r="E21" s="154"/>
      <c r="F21" s="152"/>
      <c r="G21" s="152"/>
      <c r="H21" s="154"/>
      <c r="I21" s="154"/>
      <c r="J21" s="152"/>
      <c r="L21" s="133"/>
      <c r="M21" s="133"/>
      <c r="N21" s="133"/>
    </row>
    <row r="22" spans="1:14">
      <c r="A22" s="153" t="s">
        <v>421</v>
      </c>
      <c r="B22" s="154" t="s">
        <v>422</v>
      </c>
      <c r="C22" s="153" t="s">
        <v>423</v>
      </c>
      <c r="D22" s="154" t="s">
        <v>424</v>
      </c>
      <c r="E22" s="154"/>
      <c r="F22" s="152"/>
      <c r="G22" s="152"/>
      <c r="H22" s="154"/>
      <c r="I22" s="154"/>
      <c r="J22" s="152"/>
      <c r="L22" s="133"/>
      <c r="M22" s="133"/>
      <c r="N22" s="133"/>
    </row>
    <row r="23" spans="1:14">
      <c r="A23" s="12" t="s">
        <v>425</v>
      </c>
      <c r="B23" s="11" t="s">
        <v>426</v>
      </c>
      <c r="C23" s="153"/>
      <c r="D23" s="14"/>
      <c r="E23" s="151"/>
      <c r="F23" s="151"/>
      <c r="G23" s="151"/>
      <c r="H23" s="151"/>
      <c r="I23" s="152"/>
      <c r="J23" s="152"/>
      <c r="L23" s="133"/>
      <c r="M23" s="133"/>
      <c r="N23" s="133"/>
    </row>
    <row r="24" spans="1:14">
      <c r="A24" s="15"/>
      <c r="B24" s="15"/>
      <c r="D24" s="14"/>
      <c r="F24" s="151"/>
      <c r="G24" s="151"/>
      <c r="K24" s="15"/>
      <c r="L24" s="133"/>
      <c r="M24" s="133"/>
      <c r="N24" s="133"/>
    </row>
    <row r="25" spans="1:14">
      <c r="A25" s="12"/>
      <c r="D25" s="14"/>
      <c r="F25" s="151"/>
      <c r="G25" s="151"/>
      <c r="K25" s="15"/>
      <c r="L25" s="133"/>
      <c r="M25" s="133"/>
      <c r="N25" s="133"/>
    </row>
    <row r="26" spans="1:14">
      <c r="A26" s="12"/>
      <c r="D26" s="14"/>
      <c r="E26" s="151"/>
      <c r="F26" s="151"/>
      <c r="G26" s="151"/>
      <c r="H26" s="151"/>
      <c r="I26" s="152"/>
      <c r="J26" s="152"/>
      <c r="L26" s="133"/>
      <c r="M26" s="133"/>
      <c r="N26" s="133"/>
    </row>
    <row r="27" spans="1:14">
      <c r="A27" s="12"/>
      <c r="D27" s="14"/>
      <c r="E27" s="151"/>
      <c r="F27" s="151"/>
      <c r="G27" s="151"/>
      <c r="H27" s="151"/>
      <c r="I27" s="152"/>
      <c r="J27" s="152"/>
    </row>
    <row r="28" spans="1:14">
      <c r="A28" s="12"/>
      <c r="D28" s="14"/>
      <c r="E28" s="151"/>
      <c r="F28" s="151"/>
      <c r="G28" s="151"/>
      <c r="H28" s="151"/>
      <c r="I28" s="152"/>
      <c r="J28" s="152"/>
    </row>
    <row r="29" spans="1:14">
      <c r="A29" s="12"/>
      <c r="D29" s="14"/>
      <c r="E29" s="151"/>
      <c r="F29" s="151"/>
      <c r="G29" s="151"/>
      <c r="H29" s="151"/>
      <c r="I29" s="152"/>
      <c r="J29" s="152"/>
    </row>
    <row r="30" spans="1:14">
      <c r="A30" s="12"/>
      <c r="B30" s="16" t="s">
        <v>427</v>
      </c>
      <c r="D30" s="14"/>
      <c r="E30" s="151"/>
      <c r="F30" s="151"/>
      <c r="G30" s="151"/>
      <c r="H30" s="151"/>
      <c r="I30" s="152"/>
      <c r="J30" s="152"/>
    </row>
    <row r="31" spans="1:14">
      <c r="A31" s="12"/>
      <c r="B31" s="16" t="s">
        <v>427</v>
      </c>
      <c r="D31" s="14"/>
      <c r="E31" s="151"/>
      <c r="F31" s="151"/>
      <c r="G31" s="151"/>
      <c r="H31" s="151"/>
      <c r="I31" s="152"/>
      <c r="J31" s="152"/>
    </row>
    <row r="32" spans="1:14">
      <c r="A32" s="12"/>
      <c r="D32" s="14"/>
      <c r="E32" s="151"/>
      <c r="F32" s="151"/>
      <c r="G32" s="151"/>
      <c r="H32" s="151"/>
      <c r="I32" s="152"/>
      <c r="J32" s="152"/>
    </row>
    <row r="33" spans="1:10">
      <c r="A33" s="12"/>
      <c r="D33" s="14"/>
      <c r="E33" s="151"/>
      <c r="F33" s="151"/>
      <c r="G33" s="151"/>
      <c r="H33" s="151"/>
      <c r="I33" s="152"/>
      <c r="J33" s="152"/>
    </row>
    <row r="34" spans="1:10">
      <c r="A34" s="12"/>
      <c r="D34" s="14"/>
      <c r="E34" s="151"/>
      <c r="F34" s="151"/>
      <c r="G34" s="151"/>
      <c r="H34" s="151"/>
      <c r="I34" s="152"/>
      <c r="J34" s="152"/>
    </row>
    <row r="35" spans="1:10">
      <c r="A35" s="12"/>
      <c r="D35" s="14"/>
      <c r="E35" s="151"/>
      <c r="F35" s="151"/>
      <c r="G35" s="151"/>
      <c r="H35" s="151"/>
      <c r="I35" s="152"/>
      <c r="J35" s="152"/>
    </row>
    <row r="36" spans="1:10">
      <c r="A36" s="12"/>
      <c r="D36" s="14"/>
      <c r="E36" s="151"/>
      <c r="F36" s="151"/>
      <c r="G36" s="151"/>
      <c r="H36" s="151"/>
      <c r="I36" s="152"/>
      <c r="J36" s="152"/>
    </row>
    <row r="37" spans="1:10">
      <c r="A37" s="12"/>
      <c r="D37" s="14"/>
      <c r="E37" s="151"/>
      <c r="F37" s="151"/>
      <c r="G37" s="151"/>
      <c r="H37" s="151"/>
      <c r="I37" s="152"/>
      <c r="J37" s="152"/>
    </row>
    <row r="38" spans="1:10">
      <c r="A38" s="12"/>
      <c r="D38" s="14"/>
      <c r="E38" s="151"/>
      <c r="F38" s="151"/>
      <c r="G38" s="151"/>
      <c r="H38" s="151"/>
      <c r="I38" s="152"/>
      <c r="J38" s="152"/>
    </row>
    <row r="39" spans="1:10">
      <c r="A39" s="12"/>
      <c r="D39" s="14"/>
      <c r="E39" s="151"/>
      <c r="F39" s="151"/>
      <c r="G39" s="151"/>
      <c r="H39" s="151"/>
      <c r="I39" s="152"/>
      <c r="J39" s="152"/>
    </row>
    <row r="40" spans="1:10">
      <c r="A40" s="12"/>
      <c r="D40" s="14"/>
      <c r="E40" s="151"/>
      <c r="F40" s="151"/>
      <c r="G40" s="151"/>
      <c r="H40" s="151"/>
      <c r="I40" s="152"/>
      <c r="J40" s="152"/>
    </row>
    <row r="41" spans="1:10">
      <c r="A41" s="12"/>
      <c r="D41" s="14"/>
      <c r="E41" s="151"/>
      <c r="F41" s="151"/>
      <c r="G41" s="151"/>
      <c r="H41" s="151"/>
      <c r="I41" s="152"/>
      <c r="J41" s="152"/>
    </row>
    <row r="42" spans="1:10">
      <c r="A42" s="12"/>
      <c r="D42" s="14"/>
      <c r="E42" s="151"/>
      <c r="F42" s="151"/>
      <c r="G42" s="151"/>
      <c r="H42" s="151"/>
      <c r="I42" s="152"/>
      <c r="J42" s="152"/>
    </row>
    <row r="43" spans="1:10">
      <c r="A43" s="12"/>
      <c r="D43" s="14"/>
      <c r="E43" s="151"/>
      <c r="F43" s="151"/>
      <c r="G43" s="151"/>
      <c r="H43" s="151"/>
      <c r="I43" s="152"/>
      <c r="J43" s="152"/>
    </row>
    <row r="44" spans="1:10">
      <c r="A44" s="12"/>
      <c r="D44" s="14"/>
      <c r="E44" s="151"/>
      <c r="F44" s="151"/>
      <c r="G44" s="151"/>
      <c r="H44" s="151"/>
      <c r="I44" s="152"/>
      <c r="J44" s="152"/>
    </row>
    <row r="45" spans="1:10">
      <c r="A45" s="12"/>
      <c r="D45" s="14"/>
      <c r="E45" s="151"/>
      <c r="F45" s="151"/>
      <c r="G45" s="151"/>
      <c r="H45" s="151"/>
      <c r="I45" s="152"/>
      <c r="J45" s="152"/>
    </row>
    <row r="46" spans="1:10">
      <c r="A46" s="12"/>
      <c r="D46" s="14"/>
      <c r="E46" s="151"/>
      <c r="F46" s="151"/>
      <c r="G46" s="151"/>
      <c r="H46" s="151"/>
      <c r="I46" s="152"/>
      <c r="J46" s="152"/>
    </row>
    <row r="47" spans="1:10">
      <c r="A47" s="12"/>
      <c r="D47" s="14"/>
      <c r="E47" s="151"/>
      <c r="F47" s="151"/>
      <c r="G47" s="151"/>
      <c r="H47" s="151"/>
      <c r="I47" s="152"/>
      <c r="J47" s="152"/>
    </row>
    <row r="48" spans="1:10">
      <c r="A48" s="12"/>
      <c r="D48" s="14"/>
      <c r="E48" s="151"/>
      <c r="F48" s="151"/>
      <c r="G48" s="151"/>
      <c r="H48" s="151"/>
      <c r="I48" s="152"/>
      <c r="J48" s="152"/>
    </row>
    <row r="49" spans="1:10">
      <c r="A49" s="12"/>
      <c r="D49" s="14"/>
      <c r="E49" s="151"/>
      <c r="F49" s="151"/>
      <c r="G49" s="151"/>
      <c r="H49" s="151"/>
      <c r="I49" s="152"/>
      <c r="J49" s="152"/>
    </row>
    <row r="50" spans="1:10">
      <c r="A50" s="12"/>
      <c r="D50" s="14"/>
      <c r="E50" s="151"/>
      <c r="F50" s="151"/>
      <c r="G50" s="151"/>
      <c r="H50" s="151"/>
      <c r="I50" s="152"/>
      <c r="J50" s="152"/>
    </row>
    <row r="51" spans="1:10">
      <c r="A51" s="12"/>
      <c r="D51" s="14"/>
      <c r="E51" s="151"/>
      <c r="F51" s="151"/>
      <c r="G51" s="151"/>
      <c r="H51" s="151"/>
      <c r="I51" s="152"/>
      <c r="J51" s="152"/>
    </row>
    <row r="52" spans="1:10">
      <c r="A52" s="12"/>
      <c r="D52" s="14"/>
      <c r="E52" s="151"/>
      <c r="F52" s="151"/>
      <c r="G52" s="151"/>
      <c r="H52" s="151"/>
      <c r="I52" s="152"/>
      <c r="J52" s="152"/>
    </row>
    <row r="53" spans="1:10">
      <c r="A53" s="12"/>
      <c r="D53" s="14"/>
      <c r="E53" s="151"/>
      <c r="F53" s="151"/>
      <c r="G53" s="151"/>
      <c r="H53" s="151"/>
      <c r="I53" s="152"/>
      <c r="J53" s="152"/>
    </row>
    <row r="54" spans="1:10">
      <c r="A54" s="12"/>
      <c r="D54" s="14"/>
      <c r="E54" s="151"/>
      <c r="F54" s="151"/>
      <c r="G54" s="151"/>
      <c r="H54" s="151"/>
      <c r="I54" s="152"/>
      <c r="J54" s="152"/>
    </row>
    <row r="55" spans="1:10">
      <c r="A55" s="12"/>
      <c r="D55" s="14"/>
      <c r="E55" s="151"/>
      <c r="F55" s="151"/>
      <c r="G55" s="151"/>
      <c r="H55" s="151"/>
      <c r="I55" s="152"/>
      <c r="J55" s="152"/>
    </row>
    <row r="56" spans="1:10">
      <c r="A56" s="12"/>
      <c r="D56" s="14"/>
      <c r="E56" s="151"/>
      <c r="F56" s="151"/>
      <c r="G56" s="151"/>
      <c r="H56" s="151"/>
      <c r="I56" s="152"/>
      <c r="J56" s="152"/>
    </row>
    <row r="57" spans="1:10">
      <c r="A57" s="12"/>
      <c r="D57" s="14"/>
      <c r="E57" s="151"/>
      <c r="F57" s="151"/>
      <c r="G57" s="151"/>
      <c r="H57" s="151"/>
      <c r="I57" s="152"/>
      <c r="J57" s="152"/>
    </row>
    <row r="58" spans="1:10">
      <c r="A58" s="12"/>
      <c r="D58" s="14"/>
      <c r="E58" s="151"/>
      <c r="F58" s="151"/>
      <c r="G58" s="151"/>
      <c r="H58" s="151"/>
      <c r="I58" s="152"/>
      <c r="J58" s="152"/>
    </row>
    <row r="59" spans="1:10">
      <c r="A59" s="12"/>
      <c r="D59" s="14"/>
      <c r="E59" s="151"/>
      <c r="F59" s="151"/>
      <c r="G59" s="151"/>
      <c r="H59" s="151"/>
      <c r="I59" s="152"/>
      <c r="J59" s="152"/>
    </row>
    <row r="60" spans="1:10">
      <c r="A60" s="12"/>
      <c r="D60" s="14"/>
      <c r="E60" s="151"/>
      <c r="F60" s="151"/>
      <c r="G60" s="151"/>
      <c r="H60" s="151"/>
      <c r="I60" s="152"/>
      <c r="J60" s="152"/>
    </row>
    <row r="61" spans="1:10">
      <c r="A61" s="12"/>
      <c r="D61" s="14"/>
      <c r="E61" s="151"/>
      <c r="F61" s="151"/>
      <c r="G61" s="151"/>
      <c r="H61" s="151"/>
      <c r="I61" s="152"/>
      <c r="J61" s="152"/>
    </row>
    <row r="62" spans="1:10">
      <c r="A62" s="12"/>
      <c r="D62" s="14"/>
      <c r="E62" s="151"/>
      <c r="F62" s="151"/>
      <c r="G62" s="151"/>
      <c r="H62" s="151"/>
      <c r="I62" s="152"/>
      <c r="J62" s="152"/>
    </row>
    <row r="63" spans="1:10">
      <c r="A63" s="12"/>
      <c r="D63" s="14"/>
      <c r="E63" s="151"/>
      <c r="F63" s="151"/>
      <c r="G63" s="151"/>
      <c r="H63" s="151"/>
      <c r="I63" s="152"/>
      <c r="J63" s="152"/>
    </row>
    <row r="64" spans="1:10">
      <c r="A64" s="12"/>
      <c r="D64" s="14"/>
      <c r="E64" s="151"/>
      <c r="F64" s="151"/>
      <c r="G64" s="151"/>
      <c r="H64" s="151"/>
      <c r="I64" s="152"/>
      <c r="J64" s="152"/>
    </row>
    <row r="65" spans="1:10">
      <c r="A65" s="12"/>
      <c r="D65" s="14"/>
      <c r="E65" s="151"/>
      <c r="F65" s="151"/>
      <c r="G65" s="151"/>
      <c r="H65" s="151"/>
      <c r="I65" s="152"/>
      <c r="J65" s="152"/>
    </row>
    <row r="66" spans="1:10">
      <c r="A66" s="12"/>
      <c r="D66" s="14"/>
      <c r="E66" s="151"/>
      <c r="F66" s="151"/>
      <c r="G66" s="151"/>
      <c r="H66" s="151"/>
      <c r="I66" s="152"/>
      <c r="J66" s="152"/>
    </row>
    <row r="67" spans="1:10">
      <c r="A67" s="12"/>
      <c r="D67" s="14"/>
      <c r="E67" s="151"/>
      <c r="F67" s="151"/>
      <c r="G67" s="151"/>
      <c r="H67" s="151"/>
      <c r="I67" s="152"/>
      <c r="J67" s="152"/>
    </row>
    <row r="68" spans="1:10">
      <c r="A68" s="12"/>
      <c r="D68" s="14"/>
      <c r="E68" s="151"/>
      <c r="F68" s="151"/>
      <c r="G68" s="151"/>
      <c r="H68" s="151"/>
      <c r="I68" s="152"/>
      <c r="J68" s="152"/>
    </row>
    <row r="69" spans="1:10">
      <c r="A69" s="12"/>
      <c r="D69" s="14"/>
      <c r="E69" s="151"/>
      <c r="F69" s="151"/>
      <c r="G69" s="151"/>
      <c r="H69" s="151"/>
      <c r="I69" s="152"/>
      <c r="J69" s="152"/>
    </row>
    <row r="70" spans="1:10">
      <c r="A70" s="12"/>
      <c r="D70" s="14"/>
      <c r="E70" s="151"/>
      <c r="F70" s="151"/>
      <c r="G70" s="151"/>
      <c r="H70" s="151"/>
      <c r="I70" s="152"/>
      <c r="J70" s="152"/>
    </row>
    <row r="71" spans="1:10">
      <c r="A71" s="12"/>
      <c r="D71" s="14"/>
      <c r="E71" s="151"/>
      <c r="F71" s="151"/>
      <c r="G71" s="151"/>
      <c r="H71" s="151"/>
      <c r="I71" s="152"/>
      <c r="J71" s="152"/>
    </row>
    <row r="72" spans="1:10">
      <c r="A72" s="12"/>
      <c r="D72" s="14"/>
      <c r="E72" s="151"/>
      <c r="F72" s="151"/>
      <c r="G72" s="151"/>
      <c r="H72" s="151"/>
      <c r="I72" s="152"/>
      <c r="J72" s="152"/>
    </row>
    <row r="73" spans="1:10">
      <c r="A73" s="12"/>
      <c r="D73" s="14"/>
      <c r="E73" s="151"/>
      <c r="F73" s="151"/>
      <c r="G73" s="151"/>
      <c r="H73" s="151"/>
      <c r="I73" s="152"/>
      <c r="J73" s="152"/>
    </row>
    <row r="74" spans="1:10">
      <c r="A74" s="12"/>
      <c r="D74" s="14"/>
      <c r="E74" s="151"/>
      <c r="F74" s="151"/>
      <c r="G74" s="151"/>
      <c r="H74" s="151"/>
      <c r="I74" s="152"/>
      <c r="J74" s="152"/>
    </row>
    <row r="75" spans="1:10">
      <c r="A75" s="12"/>
      <c r="D75" s="14"/>
      <c r="E75" s="151"/>
      <c r="F75" s="151"/>
      <c r="G75" s="151"/>
      <c r="H75" s="151"/>
      <c r="I75" s="152"/>
      <c r="J75" s="152"/>
    </row>
    <row r="76" spans="1:10">
      <c r="A76" s="12"/>
      <c r="D76" s="14"/>
      <c r="E76" s="151"/>
      <c r="F76" s="151"/>
      <c r="G76" s="151"/>
      <c r="H76" s="151"/>
      <c r="I76" s="152"/>
      <c r="J76" s="152"/>
    </row>
    <row r="77" spans="1:10">
      <c r="A77" s="12"/>
      <c r="D77" s="14"/>
      <c r="E77" s="151"/>
      <c r="F77" s="151"/>
      <c r="G77" s="151"/>
      <c r="H77" s="151"/>
      <c r="I77" s="152"/>
      <c r="J77" s="152"/>
    </row>
    <row r="78" spans="1:10">
      <c r="A78" s="12"/>
      <c r="D78" s="14"/>
      <c r="E78" s="151"/>
      <c r="F78" s="151"/>
      <c r="G78" s="151"/>
      <c r="H78" s="151"/>
      <c r="I78" s="152"/>
      <c r="J78" s="152"/>
    </row>
    <row r="79" spans="1:10">
      <c r="A79" s="12"/>
      <c r="D79" s="14"/>
      <c r="E79" s="151"/>
      <c r="F79" s="151"/>
      <c r="G79" s="151"/>
      <c r="H79" s="151"/>
      <c r="I79" s="152"/>
      <c r="J79" s="152"/>
    </row>
    <row r="80" spans="1:10">
      <c r="A80" s="12"/>
      <c r="D80" s="14"/>
      <c r="E80" s="151"/>
      <c r="F80" s="151"/>
      <c r="G80" s="151"/>
      <c r="H80" s="151"/>
      <c r="I80" s="152"/>
      <c r="J80" s="152"/>
    </row>
    <row r="81" spans="1:10">
      <c r="A81" s="12"/>
      <c r="D81" s="14"/>
      <c r="E81" s="151"/>
      <c r="F81" s="151"/>
      <c r="G81" s="151"/>
      <c r="H81" s="151"/>
      <c r="I81" s="152"/>
      <c r="J81" s="152"/>
    </row>
    <row r="82" spans="1:10">
      <c r="A82" s="12"/>
      <c r="D82" s="14"/>
      <c r="E82" s="151"/>
      <c r="F82" s="151"/>
      <c r="G82" s="151"/>
      <c r="H82" s="151"/>
      <c r="I82" s="152"/>
      <c r="J82" s="152"/>
    </row>
    <row r="83" spans="1:10">
      <c r="A83" s="12"/>
      <c r="D83" s="14"/>
      <c r="E83" s="151"/>
      <c r="F83" s="151"/>
      <c r="G83" s="151"/>
      <c r="H83" s="151"/>
      <c r="I83" s="152"/>
      <c r="J83" s="152"/>
    </row>
    <row r="84" spans="1:10">
      <c r="A84" s="12"/>
      <c r="D84" s="14"/>
      <c r="E84" s="151"/>
      <c r="F84" s="151"/>
      <c r="G84" s="151"/>
      <c r="H84" s="151"/>
      <c r="I84" s="152"/>
      <c r="J84" s="152"/>
    </row>
    <row r="85" spans="1:10">
      <c r="A85" s="12"/>
      <c r="D85" s="14"/>
      <c r="E85" s="151"/>
      <c r="F85" s="151"/>
      <c r="G85" s="151"/>
      <c r="H85" s="151"/>
      <c r="I85" s="152"/>
      <c r="J85" s="152"/>
    </row>
    <row r="86" spans="1:10">
      <c r="A86" s="12"/>
      <c r="D86" s="14"/>
      <c r="E86" s="151"/>
      <c r="F86" s="151"/>
      <c r="G86" s="151"/>
      <c r="H86" s="151"/>
      <c r="I86" s="152"/>
      <c r="J86" s="152"/>
    </row>
    <row r="87" spans="1:10">
      <c r="A87" s="12"/>
      <c r="D87" s="14"/>
      <c r="E87" s="151"/>
      <c r="F87" s="151"/>
      <c r="G87" s="151"/>
      <c r="H87" s="151"/>
      <c r="I87" s="152"/>
      <c r="J87" s="152"/>
    </row>
    <row r="88" spans="1:10">
      <c r="A88" s="12"/>
      <c r="D88" s="14"/>
      <c r="E88" s="151"/>
      <c r="F88" s="151"/>
      <c r="G88" s="151"/>
      <c r="H88" s="151"/>
      <c r="I88" s="152"/>
      <c r="J88" s="152"/>
    </row>
    <row r="89" spans="1:10">
      <c r="A89" s="12"/>
      <c r="D89" s="14"/>
      <c r="E89" s="151"/>
      <c r="F89" s="151"/>
      <c r="G89" s="151"/>
      <c r="H89" s="151"/>
      <c r="I89" s="152"/>
      <c r="J89" s="152"/>
    </row>
    <row r="90" spans="1:10">
      <c r="A90" s="12"/>
      <c r="D90" s="14"/>
      <c r="E90" s="151"/>
      <c r="F90" s="151"/>
      <c r="G90" s="151"/>
      <c r="H90" s="151"/>
      <c r="I90" s="152"/>
      <c r="J90" s="152"/>
    </row>
    <row r="91" spans="1:10">
      <c r="A91" s="12"/>
      <c r="D91" s="14"/>
      <c r="E91" s="151"/>
      <c r="F91" s="151"/>
      <c r="G91" s="151"/>
      <c r="H91" s="151"/>
      <c r="I91" s="152"/>
      <c r="J91" s="152"/>
    </row>
    <row r="92" spans="1:10">
      <c r="A92" s="12"/>
      <c r="D92" s="14"/>
      <c r="E92" s="151"/>
      <c r="F92" s="151"/>
      <c r="G92" s="151"/>
      <c r="H92" s="151"/>
      <c r="I92" s="152"/>
      <c r="J92" s="152"/>
    </row>
    <row r="93" spans="1:10">
      <c r="A93" s="12"/>
      <c r="D93" s="14"/>
      <c r="E93" s="151"/>
      <c r="F93" s="151"/>
      <c r="G93" s="151"/>
      <c r="H93" s="151"/>
      <c r="I93" s="152"/>
      <c r="J93" s="152"/>
    </row>
    <row r="94" spans="1:10">
      <c r="A94" s="12"/>
      <c r="D94" s="14"/>
      <c r="E94" s="151"/>
      <c r="F94" s="151"/>
      <c r="G94" s="151"/>
      <c r="H94" s="151"/>
      <c r="I94" s="152"/>
      <c r="J94" s="152"/>
    </row>
    <row r="95" spans="1:10">
      <c r="A95" s="12"/>
      <c r="D95" s="14"/>
      <c r="E95" s="151"/>
      <c r="F95" s="151"/>
      <c r="G95" s="151"/>
      <c r="H95" s="151"/>
      <c r="I95" s="152"/>
      <c r="J95" s="152"/>
    </row>
    <row r="96" spans="1:10">
      <c r="A96" s="12"/>
      <c r="D96" s="14"/>
      <c r="E96" s="151"/>
      <c r="F96" s="151"/>
      <c r="G96" s="151"/>
      <c r="H96" s="151"/>
      <c r="I96" s="152"/>
      <c r="J96" s="152"/>
    </row>
    <row r="97" spans="1:10">
      <c r="A97" s="12"/>
      <c r="D97" s="14"/>
      <c r="E97" s="151"/>
      <c r="F97" s="151"/>
      <c r="G97" s="151"/>
      <c r="H97" s="151"/>
      <c r="I97" s="152"/>
      <c r="J97" s="152"/>
    </row>
    <row r="98" spans="1:10">
      <c r="A98" s="12"/>
      <c r="D98" s="14"/>
      <c r="E98" s="151"/>
      <c r="F98" s="151"/>
      <c r="G98" s="151"/>
      <c r="H98" s="151"/>
      <c r="I98" s="152"/>
      <c r="J98" s="152"/>
    </row>
    <row r="99" spans="1:10">
      <c r="A99" s="12"/>
      <c r="D99" s="14"/>
      <c r="E99" s="151"/>
      <c r="F99" s="151"/>
      <c r="G99" s="151"/>
      <c r="H99" s="151"/>
      <c r="I99" s="152"/>
      <c r="J99" s="152"/>
    </row>
    <row r="100" spans="1:10">
      <c r="A100" s="12"/>
      <c r="D100" s="14"/>
      <c r="E100" s="151"/>
      <c r="F100" s="151"/>
      <c r="G100" s="151"/>
      <c r="H100" s="151"/>
      <c r="I100" s="152"/>
      <c r="J100" s="152"/>
    </row>
    <row r="101" spans="1:10">
      <c r="A101" s="12"/>
      <c r="D101" s="14"/>
      <c r="E101" s="151"/>
      <c r="F101" s="151"/>
      <c r="G101" s="151"/>
      <c r="H101" s="151"/>
      <c r="I101" s="152"/>
      <c r="J101" s="152"/>
    </row>
    <row r="102" spans="1:10">
      <c r="A102" s="12"/>
      <c r="D102" s="14"/>
      <c r="E102" s="151"/>
      <c r="F102" s="151"/>
      <c r="G102" s="151"/>
      <c r="H102" s="151"/>
      <c r="I102" s="152"/>
      <c r="J102" s="152"/>
    </row>
    <row r="103" spans="1:10">
      <c r="A103" s="12"/>
      <c r="D103" s="14"/>
      <c r="E103" s="151"/>
      <c r="F103" s="151"/>
      <c r="G103" s="151"/>
      <c r="H103" s="151"/>
      <c r="I103" s="152"/>
      <c r="J103" s="152"/>
    </row>
    <row r="104" spans="1:10">
      <c r="A104" s="12"/>
      <c r="D104" s="14"/>
      <c r="E104" s="151"/>
      <c r="F104" s="151"/>
      <c r="G104" s="151"/>
      <c r="H104" s="151"/>
      <c r="I104" s="152"/>
      <c r="J104" s="152"/>
    </row>
    <row r="105" spans="1:10">
      <c r="A105" s="12"/>
      <c r="D105" s="14"/>
      <c r="E105" s="151"/>
      <c r="F105" s="151"/>
      <c r="G105" s="151"/>
      <c r="H105" s="151"/>
      <c r="I105" s="152"/>
      <c r="J105" s="152"/>
    </row>
    <row r="106" spans="1:10">
      <c r="A106" s="12"/>
      <c r="D106" s="14"/>
      <c r="E106" s="151"/>
      <c r="F106" s="151"/>
      <c r="G106" s="151"/>
      <c r="H106" s="151"/>
      <c r="I106" s="152"/>
      <c r="J106" s="152"/>
    </row>
    <row r="107" spans="1:10">
      <c r="A107" s="12"/>
      <c r="D107" s="14"/>
      <c r="E107" s="151"/>
      <c r="F107" s="151"/>
      <c r="G107" s="151"/>
      <c r="H107" s="151"/>
      <c r="I107" s="152"/>
      <c r="J107" s="152"/>
    </row>
    <row r="108" spans="1:10">
      <c r="A108" s="12"/>
      <c r="D108" s="14"/>
      <c r="E108" s="151"/>
      <c r="F108" s="151"/>
      <c r="G108" s="151"/>
      <c r="H108" s="151"/>
      <c r="I108" s="152"/>
      <c r="J108" s="152"/>
    </row>
    <row r="109" spans="1:10">
      <c r="A109" s="12"/>
      <c r="D109" s="14"/>
      <c r="E109" s="151"/>
      <c r="F109" s="151"/>
      <c r="G109" s="151"/>
      <c r="H109" s="151"/>
      <c r="I109" s="152"/>
      <c r="J109" s="152"/>
    </row>
    <row r="110" spans="1:10">
      <c r="A110" s="12"/>
      <c r="D110" s="14"/>
      <c r="E110" s="151"/>
      <c r="F110" s="151"/>
      <c r="G110" s="151"/>
      <c r="H110" s="151"/>
      <c r="I110" s="152"/>
      <c r="J110" s="152"/>
    </row>
    <row r="111" spans="1:10">
      <c r="A111" s="12"/>
      <c r="D111" s="14"/>
      <c r="E111" s="151"/>
      <c r="F111" s="151"/>
      <c r="G111" s="151"/>
      <c r="H111" s="151"/>
      <c r="I111" s="152"/>
      <c r="J111" s="152"/>
    </row>
    <row r="112" spans="1:10">
      <c r="A112" s="12"/>
      <c r="D112" s="14"/>
      <c r="E112" s="151"/>
      <c r="F112" s="151"/>
      <c r="G112" s="151"/>
      <c r="H112" s="151"/>
      <c r="I112" s="152"/>
      <c r="J112" s="152"/>
    </row>
    <row r="113" spans="1:10">
      <c r="A113" s="12"/>
      <c r="D113" s="14"/>
      <c r="E113" s="151"/>
      <c r="F113" s="151"/>
      <c r="G113" s="151"/>
      <c r="H113" s="151"/>
      <c r="I113" s="152"/>
      <c r="J113" s="152"/>
    </row>
    <row r="114" spans="1:10">
      <c r="A114" s="12"/>
      <c r="D114" s="14"/>
      <c r="E114" s="151"/>
      <c r="F114" s="151"/>
      <c r="G114" s="151"/>
      <c r="H114" s="151"/>
      <c r="I114" s="152"/>
      <c r="J114" s="152"/>
    </row>
    <row r="115" spans="1:10">
      <c r="A115" s="12"/>
      <c r="D115" s="14"/>
      <c r="E115" s="151"/>
      <c r="F115" s="151"/>
      <c r="G115" s="151"/>
      <c r="H115" s="151"/>
      <c r="I115" s="152"/>
      <c r="J115" s="152"/>
    </row>
    <row r="116" spans="1:10">
      <c r="A116" s="12"/>
      <c r="D116" s="14"/>
      <c r="E116" s="151"/>
      <c r="F116" s="151"/>
      <c r="G116" s="151"/>
      <c r="H116" s="151"/>
      <c r="I116" s="152"/>
      <c r="J116" s="152"/>
    </row>
    <row r="117" spans="1:10">
      <c r="A117" s="12"/>
      <c r="D117" s="14"/>
      <c r="E117" s="151"/>
      <c r="F117" s="151"/>
      <c r="G117" s="151"/>
      <c r="H117" s="151"/>
      <c r="I117" s="152"/>
      <c r="J117" s="152"/>
    </row>
    <row r="118" spans="1:10">
      <c r="A118" s="12"/>
      <c r="D118" s="14"/>
      <c r="E118" s="151"/>
      <c r="F118" s="151"/>
      <c r="G118" s="151"/>
      <c r="H118" s="151"/>
      <c r="I118" s="152"/>
      <c r="J118" s="152"/>
    </row>
    <row r="119" spans="1:10">
      <c r="A119" s="12"/>
      <c r="D119" s="14"/>
      <c r="E119" s="151"/>
      <c r="F119" s="151"/>
      <c r="G119" s="151"/>
      <c r="H119" s="151"/>
      <c r="I119" s="152"/>
      <c r="J119" s="152"/>
    </row>
    <row r="120" spans="1:10">
      <c r="A120" s="12"/>
      <c r="D120" s="14"/>
      <c r="E120" s="151"/>
      <c r="F120" s="151"/>
      <c r="G120" s="151"/>
      <c r="H120" s="151"/>
      <c r="I120" s="152"/>
      <c r="J120" s="152"/>
    </row>
    <row r="121" spans="1:10">
      <c r="A121" s="12"/>
      <c r="D121" s="14"/>
      <c r="E121" s="151"/>
      <c r="F121" s="151"/>
      <c r="G121" s="151"/>
      <c r="H121" s="151"/>
      <c r="I121" s="152"/>
      <c r="J121" s="152"/>
    </row>
    <row r="122" spans="1:10">
      <c r="A122" s="12"/>
      <c r="D122" s="14"/>
      <c r="E122" s="151"/>
      <c r="F122" s="151"/>
      <c r="G122" s="151"/>
      <c r="H122" s="151"/>
      <c r="I122" s="152"/>
      <c r="J122" s="152"/>
    </row>
    <row r="123" spans="1:10">
      <c r="A123" s="12"/>
      <c r="D123" s="14"/>
      <c r="E123" s="151"/>
      <c r="F123" s="151"/>
      <c r="G123" s="151"/>
      <c r="H123" s="151"/>
      <c r="I123" s="152"/>
      <c r="J123" s="152"/>
    </row>
    <row r="124" spans="1:10">
      <c r="A124" s="12"/>
      <c r="D124" s="14"/>
      <c r="E124" s="151"/>
      <c r="F124" s="151"/>
      <c r="G124" s="151"/>
      <c r="H124" s="151"/>
      <c r="I124" s="152"/>
      <c r="J124" s="152"/>
    </row>
    <row r="125" spans="1:10">
      <c r="A125" s="12"/>
      <c r="D125" s="14"/>
      <c r="E125" s="151"/>
      <c r="F125" s="151"/>
      <c r="G125" s="151"/>
      <c r="H125" s="151"/>
      <c r="I125" s="152"/>
      <c r="J125" s="152"/>
    </row>
    <row r="126" spans="1:10">
      <c r="A126" s="12"/>
      <c r="D126" s="14"/>
      <c r="E126" s="151"/>
      <c r="F126" s="151"/>
      <c r="G126" s="151"/>
      <c r="H126" s="151"/>
      <c r="I126" s="152"/>
      <c r="J126" s="152"/>
    </row>
    <row r="127" spans="1:10">
      <c r="A127" s="12"/>
      <c r="D127" s="14"/>
      <c r="E127" s="151"/>
      <c r="F127" s="151"/>
      <c r="G127" s="151"/>
      <c r="H127" s="151"/>
      <c r="I127" s="152"/>
      <c r="J127" s="152"/>
    </row>
    <row r="128" spans="1:10">
      <c r="A128" s="12"/>
      <c r="D128" s="14"/>
      <c r="E128" s="151"/>
      <c r="F128" s="151"/>
      <c r="G128" s="151"/>
      <c r="H128" s="151"/>
      <c r="I128" s="152"/>
      <c r="J128" s="152"/>
    </row>
    <row r="129" spans="1:10">
      <c r="A129" s="12"/>
      <c r="D129" s="14"/>
      <c r="E129" s="151"/>
      <c r="F129" s="151"/>
      <c r="G129" s="151"/>
      <c r="H129" s="151"/>
      <c r="I129" s="152"/>
      <c r="J129" s="152"/>
    </row>
    <row r="130" spans="1:10">
      <c r="A130" s="12"/>
      <c r="D130" s="14"/>
      <c r="E130" s="151"/>
      <c r="F130" s="151"/>
      <c r="G130" s="151"/>
      <c r="H130" s="151"/>
      <c r="I130" s="152"/>
      <c r="J130" s="152"/>
    </row>
    <row r="131" spans="1:10">
      <c r="A131" s="12"/>
      <c r="D131" s="14"/>
      <c r="E131" s="151"/>
      <c r="F131" s="151"/>
      <c r="G131" s="151"/>
      <c r="H131" s="151"/>
      <c r="I131" s="152"/>
      <c r="J131" s="152"/>
    </row>
    <row r="132" spans="1:10">
      <c r="A132" s="12"/>
      <c r="D132" s="14"/>
      <c r="E132" s="151"/>
      <c r="F132" s="151"/>
      <c r="G132" s="151"/>
      <c r="H132" s="151"/>
      <c r="I132" s="152"/>
      <c r="J132" s="152"/>
    </row>
    <row r="133" spans="1:10">
      <c r="A133" s="12"/>
      <c r="D133" s="14"/>
      <c r="E133" s="151"/>
      <c r="F133" s="151"/>
      <c r="G133" s="151"/>
      <c r="H133" s="151"/>
      <c r="I133" s="152"/>
      <c r="J133" s="152"/>
    </row>
    <row r="134" spans="1:10">
      <c r="A134" s="12"/>
      <c r="D134" s="14"/>
      <c r="E134" s="151"/>
      <c r="F134" s="151"/>
      <c r="G134" s="151"/>
      <c r="H134" s="151"/>
      <c r="I134" s="152"/>
      <c r="J134" s="152"/>
    </row>
    <row r="135" spans="1:10">
      <c r="A135" s="12"/>
      <c r="D135" s="14"/>
      <c r="E135" s="151"/>
      <c r="F135" s="151"/>
      <c r="G135" s="151"/>
      <c r="H135" s="151"/>
      <c r="I135" s="152"/>
      <c r="J135" s="152"/>
    </row>
    <row r="136" spans="1:10">
      <c r="A136" s="12"/>
      <c r="D136" s="14"/>
      <c r="E136" s="151"/>
      <c r="F136" s="151"/>
      <c r="G136" s="151"/>
      <c r="H136" s="151"/>
      <c r="I136" s="152"/>
      <c r="J136" s="152"/>
    </row>
    <row r="137" spans="1:10">
      <c r="A137" s="12"/>
      <c r="D137" s="14"/>
      <c r="E137" s="151"/>
      <c r="F137" s="151"/>
      <c r="G137" s="151"/>
      <c r="H137" s="151"/>
      <c r="I137" s="152"/>
      <c r="J137" s="152"/>
    </row>
    <row r="138" spans="1:10">
      <c r="A138" s="12"/>
      <c r="D138" s="14"/>
      <c r="E138" s="151"/>
      <c r="F138" s="151"/>
      <c r="G138" s="151"/>
      <c r="H138" s="151"/>
      <c r="I138" s="152"/>
      <c r="J138" s="152"/>
    </row>
    <row r="139" spans="1:10">
      <c r="A139" s="12"/>
      <c r="D139" s="14"/>
      <c r="E139" s="151"/>
      <c r="F139" s="151"/>
      <c r="G139" s="151"/>
      <c r="H139" s="151"/>
      <c r="I139" s="152"/>
      <c r="J139" s="152"/>
    </row>
    <row r="140" spans="1:10">
      <c r="A140" s="12"/>
      <c r="D140" s="14"/>
      <c r="E140" s="151"/>
      <c r="F140" s="151"/>
      <c r="G140" s="151"/>
      <c r="H140" s="151"/>
      <c r="I140" s="152"/>
      <c r="J140" s="152"/>
    </row>
    <row r="141" spans="1:10">
      <c r="A141" s="12"/>
      <c r="D141" s="14"/>
      <c r="E141" s="151"/>
      <c r="F141" s="151"/>
      <c r="G141" s="151"/>
      <c r="H141" s="151"/>
      <c r="I141" s="152"/>
      <c r="J141" s="152"/>
    </row>
    <row r="142" spans="1:10">
      <c r="A142" s="12"/>
      <c r="D142" s="14"/>
      <c r="E142" s="151"/>
      <c r="F142" s="151"/>
      <c r="G142" s="151"/>
      <c r="H142" s="151"/>
      <c r="I142" s="152"/>
      <c r="J142" s="152"/>
    </row>
    <row r="143" spans="1:10">
      <c r="A143" s="12"/>
      <c r="D143" s="14"/>
      <c r="E143" s="151"/>
      <c r="F143" s="151"/>
      <c r="G143" s="151"/>
      <c r="H143" s="151"/>
      <c r="I143" s="152"/>
      <c r="J143" s="152"/>
    </row>
    <row r="144" spans="1:10">
      <c r="A144" s="12"/>
      <c r="D144" s="14"/>
      <c r="E144" s="151"/>
      <c r="F144" s="151"/>
      <c r="G144" s="151"/>
      <c r="H144" s="151"/>
      <c r="I144" s="152"/>
      <c r="J144" s="152"/>
    </row>
    <row r="145" spans="1:10">
      <c r="A145" s="12"/>
      <c r="D145" s="14"/>
      <c r="E145" s="151"/>
      <c r="F145" s="151"/>
      <c r="G145" s="151"/>
      <c r="H145" s="151"/>
      <c r="I145" s="152"/>
      <c r="J145" s="152"/>
    </row>
    <row r="146" spans="1:10">
      <c r="A146" s="12"/>
      <c r="D146" s="14"/>
      <c r="E146" s="151"/>
      <c r="F146" s="151"/>
      <c r="G146" s="151"/>
      <c r="H146" s="151"/>
      <c r="I146" s="152"/>
      <c r="J146" s="152"/>
    </row>
    <row r="147" spans="1:10">
      <c r="A147" s="12"/>
      <c r="D147" s="14"/>
      <c r="E147" s="151"/>
      <c r="F147" s="151"/>
      <c r="G147" s="151"/>
      <c r="H147" s="151"/>
      <c r="I147" s="152"/>
      <c r="J147" s="152"/>
    </row>
    <row r="148" spans="1:10">
      <c r="A148" s="12"/>
      <c r="D148" s="14"/>
      <c r="E148" s="151"/>
      <c r="F148" s="151"/>
      <c r="G148" s="151"/>
      <c r="H148" s="151"/>
      <c r="I148" s="152"/>
      <c r="J148" s="152"/>
    </row>
    <row r="149" spans="1:10">
      <c r="A149" s="12"/>
      <c r="D149" s="14"/>
      <c r="E149" s="151"/>
      <c r="F149" s="151"/>
      <c r="G149" s="151"/>
      <c r="H149" s="151"/>
      <c r="I149" s="152"/>
      <c r="J149" s="152"/>
    </row>
    <row r="150" spans="1:10">
      <c r="A150" s="12"/>
      <c r="D150" s="14"/>
      <c r="E150" s="151"/>
      <c r="F150" s="151"/>
      <c r="G150" s="151"/>
      <c r="H150" s="151"/>
      <c r="I150" s="152"/>
      <c r="J150" s="152"/>
    </row>
    <row r="151" spans="1:10">
      <c r="A151" s="12"/>
      <c r="D151" s="14"/>
      <c r="E151" s="151"/>
      <c r="F151" s="151"/>
      <c r="G151" s="151"/>
      <c r="H151" s="151"/>
      <c r="I151" s="152"/>
      <c r="J151" s="152"/>
    </row>
    <row r="152" spans="1:10">
      <c r="A152" s="12"/>
      <c r="D152" s="14"/>
      <c r="E152" s="151"/>
      <c r="F152" s="151"/>
      <c r="G152" s="151"/>
      <c r="H152" s="151"/>
      <c r="I152" s="152"/>
      <c r="J152" s="152"/>
    </row>
    <row r="153" spans="1:10">
      <c r="A153" s="12"/>
      <c r="D153" s="14"/>
      <c r="E153" s="151"/>
      <c r="F153" s="151"/>
      <c r="G153" s="151"/>
      <c r="H153" s="151"/>
      <c r="I153" s="152"/>
      <c r="J153" s="152"/>
    </row>
    <row r="154" spans="1:10">
      <c r="A154" s="12"/>
      <c r="D154" s="14"/>
      <c r="E154" s="151"/>
      <c r="F154" s="151"/>
      <c r="G154" s="151"/>
      <c r="H154" s="151"/>
      <c r="I154" s="152"/>
      <c r="J154" s="152"/>
    </row>
    <row r="155" spans="1:10">
      <c r="A155" s="12"/>
      <c r="D155" s="14"/>
      <c r="E155" s="151"/>
      <c r="F155" s="151"/>
      <c r="G155" s="151"/>
      <c r="H155" s="151"/>
      <c r="I155" s="152"/>
      <c r="J155" s="152"/>
    </row>
    <row r="156" spans="1:10">
      <c r="A156" s="12"/>
      <c r="D156" s="14"/>
      <c r="E156" s="151"/>
      <c r="F156" s="151"/>
      <c r="G156" s="151"/>
      <c r="H156" s="151"/>
      <c r="I156" s="152"/>
      <c r="J156" s="152"/>
    </row>
    <row r="157" spans="1:10">
      <c r="A157" s="12"/>
      <c r="D157" s="14"/>
      <c r="E157" s="151"/>
      <c r="F157" s="151"/>
      <c r="G157" s="151"/>
      <c r="H157" s="151"/>
      <c r="I157" s="152"/>
      <c r="J157" s="152"/>
    </row>
    <row r="158" spans="1:10">
      <c r="A158" s="12"/>
      <c r="D158" s="14"/>
      <c r="E158" s="151"/>
      <c r="F158" s="151"/>
      <c r="G158" s="151"/>
      <c r="H158" s="151"/>
      <c r="I158" s="152"/>
      <c r="J158" s="152"/>
    </row>
    <row r="159" spans="1:10">
      <c r="A159" s="12"/>
      <c r="D159" s="14"/>
      <c r="E159" s="151"/>
      <c r="F159" s="151"/>
      <c r="G159" s="151"/>
      <c r="H159" s="151"/>
      <c r="I159" s="152"/>
      <c r="J159" s="152"/>
    </row>
    <row r="160" spans="1:10">
      <c r="A160" s="12"/>
      <c r="D160" s="14"/>
      <c r="E160" s="151"/>
      <c r="F160" s="151"/>
      <c r="G160" s="151"/>
      <c r="H160" s="151"/>
      <c r="I160" s="152"/>
      <c r="J160" s="152"/>
    </row>
    <row r="161" spans="1:10">
      <c r="A161" s="12"/>
      <c r="D161" s="14"/>
      <c r="E161" s="151"/>
      <c r="F161" s="151"/>
      <c r="G161" s="151"/>
      <c r="H161" s="151"/>
      <c r="I161" s="152"/>
      <c r="J161" s="152"/>
    </row>
    <row r="162" spans="1:10">
      <c r="A162" s="12"/>
      <c r="D162" s="14"/>
      <c r="E162" s="151"/>
      <c r="F162" s="151"/>
      <c r="G162" s="151"/>
      <c r="H162" s="151"/>
      <c r="I162" s="152"/>
      <c r="J162" s="152"/>
    </row>
    <row r="163" spans="1:10">
      <c r="A163" s="12"/>
      <c r="D163" s="14"/>
      <c r="E163" s="151"/>
      <c r="F163" s="151"/>
      <c r="G163" s="151"/>
      <c r="H163" s="151"/>
      <c r="I163" s="152"/>
      <c r="J163" s="152"/>
    </row>
    <row r="164" spans="1:10">
      <c r="A164" s="12"/>
      <c r="D164" s="14"/>
      <c r="E164" s="151"/>
      <c r="F164" s="151"/>
      <c r="G164" s="151"/>
      <c r="H164" s="151"/>
      <c r="I164" s="152"/>
      <c r="J164" s="152"/>
    </row>
    <row r="165" spans="1:10">
      <c r="A165" s="12"/>
      <c r="D165" s="14"/>
      <c r="E165" s="151"/>
      <c r="F165" s="151"/>
      <c r="G165" s="151"/>
      <c r="H165" s="151"/>
      <c r="I165" s="152"/>
      <c r="J165" s="152"/>
    </row>
    <row r="166" spans="1:10">
      <c r="A166" s="12"/>
      <c r="B166" s="14"/>
      <c r="D166" s="14"/>
    </row>
    <row r="167" spans="1:10">
      <c r="A167" s="12"/>
      <c r="B167" s="14"/>
      <c r="D167" s="14"/>
    </row>
    <row r="168" spans="1:10">
      <c r="A168" s="12"/>
      <c r="B168" s="14"/>
      <c r="D168" s="14"/>
    </row>
    <row r="169" spans="1:10">
      <c r="A169" s="12"/>
      <c r="B169" s="14"/>
      <c r="D169" s="14"/>
    </row>
    <row r="170" spans="1:10">
      <c r="A170" s="12"/>
      <c r="B170" s="14"/>
      <c r="D170" s="14"/>
    </row>
    <row r="171" spans="1:10">
      <c r="A171" s="12"/>
      <c r="B171" s="14"/>
      <c r="D171" s="14"/>
    </row>
    <row r="172" spans="1:10">
      <c r="A172" s="12"/>
      <c r="B172" s="14"/>
      <c r="D172" s="14"/>
    </row>
    <row r="173" spans="1:10">
      <c r="A173" s="12"/>
      <c r="B173" s="14"/>
      <c r="D173" s="14"/>
    </row>
    <row r="174" spans="1:10">
      <c r="A174" s="12"/>
      <c r="B174" s="14"/>
      <c r="D174" s="14"/>
    </row>
    <row r="175" spans="1:10">
      <c r="A175" s="12"/>
      <c r="B175" s="14"/>
      <c r="D175" s="14"/>
    </row>
    <row r="176" spans="1:10">
      <c r="A176" s="12"/>
      <c r="B176" s="14"/>
      <c r="D176" s="14"/>
    </row>
    <row r="177" spans="1:4">
      <c r="A177" s="12"/>
      <c r="B177" s="14"/>
      <c r="D177" s="14"/>
    </row>
    <row r="178" spans="1:4">
      <c r="A178" s="12"/>
      <c r="B178" s="14"/>
      <c r="D178" s="14"/>
    </row>
    <row r="179" spans="1:4">
      <c r="A179" s="12"/>
      <c r="B179" s="14"/>
      <c r="D179" s="14"/>
    </row>
    <row r="180" spans="1:4">
      <c r="A180" s="12"/>
      <c r="B180" s="14"/>
      <c r="D180" s="14"/>
    </row>
    <row r="181" spans="1:4">
      <c r="A181" s="12"/>
      <c r="B181" s="14"/>
      <c r="D181" s="14"/>
    </row>
    <row r="182" spans="1:4">
      <c r="A182" s="12"/>
      <c r="B182" s="14"/>
      <c r="D182" s="14"/>
    </row>
    <row r="183" spans="1:4">
      <c r="A183" s="12"/>
      <c r="B183" s="14"/>
      <c r="D183" s="14"/>
    </row>
    <row r="184" spans="1:4">
      <c r="A184" s="12"/>
      <c r="B184" s="14"/>
      <c r="D184" s="14"/>
    </row>
    <row r="185" spans="1:4">
      <c r="A185" s="12"/>
      <c r="B185" s="14"/>
      <c r="D185" s="14"/>
    </row>
    <row r="186" spans="1:4">
      <c r="A186" s="12"/>
      <c r="B186" s="14"/>
      <c r="D186" s="14"/>
    </row>
    <row r="187" spans="1:4">
      <c r="A187" s="12"/>
      <c r="B187" s="14"/>
      <c r="D187" s="14"/>
    </row>
    <row r="188" spans="1:4">
      <c r="A188" s="12"/>
      <c r="B188" s="14"/>
      <c r="D188" s="14"/>
    </row>
    <row r="189" spans="1:4">
      <c r="A189" s="12"/>
      <c r="B189" s="14"/>
      <c r="D189" s="14"/>
    </row>
    <row r="190" spans="1:4">
      <c r="A190" s="12"/>
      <c r="B190" s="14"/>
      <c r="D190" s="14"/>
    </row>
    <row r="191" spans="1:4">
      <c r="A191" s="12"/>
      <c r="B191" s="14"/>
      <c r="D191" s="14"/>
    </row>
    <row r="192" spans="1:4">
      <c r="A192" s="12"/>
      <c r="B192" s="14"/>
      <c r="D192" s="14"/>
    </row>
    <row r="193" spans="1:4">
      <c r="A193" s="12"/>
      <c r="B193" s="14"/>
      <c r="D193" s="14"/>
    </row>
    <row r="194" spans="1:4">
      <c r="A194" s="12"/>
      <c r="B194" s="14"/>
      <c r="D194" s="14"/>
    </row>
    <row r="195" spans="1:4">
      <c r="A195" s="12"/>
      <c r="B195" s="14"/>
      <c r="D195" s="14"/>
    </row>
    <row r="196" spans="1:4">
      <c r="A196" s="12"/>
      <c r="B196" s="14"/>
      <c r="D196" s="14"/>
    </row>
    <row r="197" spans="1:4">
      <c r="A197" s="12"/>
      <c r="B197" s="14"/>
      <c r="D197" s="14"/>
    </row>
    <row r="198" spans="1:4">
      <c r="A198" s="12"/>
      <c r="B198" s="14"/>
      <c r="D198" s="14"/>
    </row>
    <row r="199" spans="1:4">
      <c r="A199" s="12"/>
      <c r="B199" s="14"/>
      <c r="D199" s="14"/>
    </row>
    <row r="200" spans="1:4">
      <c r="A200" s="12"/>
      <c r="B200" s="14"/>
      <c r="D200" s="14"/>
    </row>
    <row r="201" spans="1:4">
      <c r="A201" s="12"/>
      <c r="B201" s="14"/>
      <c r="D201" s="14"/>
    </row>
    <row r="202" spans="1:4">
      <c r="A202" s="12"/>
      <c r="B202" s="14"/>
      <c r="D202" s="14"/>
    </row>
    <row r="203" spans="1:4">
      <c r="A203" s="12"/>
      <c r="B203" s="14"/>
      <c r="D203" s="14"/>
    </row>
    <row r="204" spans="1:4">
      <c r="A204" s="12"/>
      <c r="B204" s="14"/>
      <c r="D204" s="14"/>
    </row>
    <row r="205" spans="1:4">
      <c r="A205" s="12"/>
      <c r="B205" s="14"/>
      <c r="D205" s="14"/>
    </row>
    <row r="206" spans="1:4">
      <c r="A206" s="12"/>
      <c r="B206" s="14"/>
      <c r="D206" s="14"/>
    </row>
    <row r="207" spans="1:4">
      <c r="A207" s="12"/>
      <c r="B207" s="14"/>
      <c r="D207" s="14"/>
    </row>
    <row r="208" spans="1:4">
      <c r="A208" s="12"/>
      <c r="B208" s="14"/>
      <c r="D208" s="14"/>
    </row>
    <row r="209" spans="1:4">
      <c r="A209" s="12"/>
      <c r="B209" s="14"/>
      <c r="D209" s="14"/>
    </row>
    <row r="210" spans="1:4">
      <c r="A210" s="12"/>
      <c r="B210" s="14"/>
      <c r="D210" s="14"/>
    </row>
    <row r="211" spans="1:4">
      <c r="A211" s="12"/>
      <c r="B211" s="14"/>
      <c r="D211" s="14"/>
    </row>
    <row r="212" spans="1:4">
      <c r="A212" s="12"/>
      <c r="B212" s="14"/>
      <c r="D212" s="14"/>
    </row>
    <row r="213" spans="1:4">
      <c r="A213" s="12"/>
      <c r="B213" s="14"/>
      <c r="D213" s="14"/>
    </row>
    <row r="214" spans="1:4">
      <c r="A214" s="12"/>
      <c r="B214" s="14"/>
      <c r="D214" s="14"/>
    </row>
    <row r="215" spans="1:4">
      <c r="A215" s="12"/>
      <c r="B215" s="14"/>
      <c r="D215" s="14"/>
    </row>
    <row r="216" spans="1:4">
      <c r="A216" s="12"/>
      <c r="B216" s="14"/>
      <c r="D216" s="14"/>
    </row>
    <row r="217" spans="1:4">
      <c r="A217" s="12"/>
      <c r="B217" s="14"/>
      <c r="D217" s="14"/>
    </row>
    <row r="218" spans="1:4">
      <c r="A218" s="12"/>
      <c r="B218" s="14"/>
      <c r="D218" s="14"/>
    </row>
    <row r="219" spans="1:4">
      <c r="A219" s="12"/>
      <c r="B219" s="14"/>
      <c r="D219" s="14"/>
    </row>
    <row r="220" spans="1:4">
      <c r="A220" s="12"/>
      <c r="B220" s="14"/>
      <c r="D220" s="14"/>
    </row>
    <row r="221" spans="1:4">
      <c r="A221" s="12"/>
      <c r="B221" s="14"/>
      <c r="D221" s="14"/>
    </row>
    <row r="222" spans="1:4">
      <c r="A222" s="12"/>
      <c r="B222" s="14"/>
      <c r="D222" s="14"/>
    </row>
    <row r="223" spans="1:4">
      <c r="A223" s="12"/>
      <c r="B223" s="14"/>
      <c r="D223" s="14"/>
    </row>
    <row r="224" spans="1:4">
      <c r="A224" s="12"/>
      <c r="B224" s="14"/>
      <c r="D224" s="14"/>
    </row>
    <row r="225" spans="1:4">
      <c r="A225" s="12"/>
      <c r="B225" s="14"/>
      <c r="D225" s="14"/>
    </row>
    <row r="226" spans="1:4">
      <c r="A226" s="12"/>
      <c r="B226" s="14"/>
      <c r="D226" s="14"/>
    </row>
    <row r="227" spans="1:4">
      <c r="A227" s="12"/>
      <c r="B227" s="14"/>
      <c r="D227" s="14"/>
    </row>
    <row r="228" spans="1:4">
      <c r="A228" s="12"/>
      <c r="B228" s="14"/>
      <c r="D228" s="14"/>
    </row>
    <row r="229" spans="1:4">
      <c r="A229" s="12"/>
      <c r="B229" s="14"/>
      <c r="D229" s="14"/>
    </row>
    <row r="230" spans="1:4">
      <c r="A230" s="12"/>
      <c r="B230" s="14"/>
      <c r="D230" s="14"/>
    </row>
    <row r="231" spans="1:4">
      <c r="A231" s="12"/>
      <c r="B231" s="14"/>
      <c r="D231" s="14"/>
    </row>
    <row r="232" spans="1:4">
      <c r="A232" s="12"/>
      <c r="B232" s="14"/>
      <c r="D232" s="14"/>
    </row>
    <row r="233" spans="1:4">
      <c r="A233" s="12"/>
      <c r="B233" s="14"/>
      <c r="D233" s="14"/>
    </row>
    <row r="234" spans="1:4">
      <c r="A234" s="12"/>
      <c r="B234" s="14"/>
      <c r="D234" s="14"/>
    </row>
    <row r="235" spans="1:4">
      <c r="A235" s="12"/>
      <c r="B235" s="14"/>
      <c r="D235" s="14"/>
    </row>
    <row r="236" spans="1:4">
      <c r="A236" s="12"/>
      <c r="B236" s="14"/>
      <c r="D236" s="14"/>
    </row>
    <row r="237" spans="1:4">
      <c r="A237" s="12"/>
      <c r="B237" s="14"/>
      <c r="D237" s="14"/>
    </row>
    <row r="238" spans="1:4">
      <c r="A238" s="12"/>
      <c r="B238" s="14"/>
      <c r="D238" s="14"/>
    </row>
    <row r="239" spans="1:4">
      <c r="A239" s="12"/>
      <c r="B239" s="14"/>
      <c r="D239" s="14"/>
    </row>
    <row r="240" spans="1:4">
      <c r="A240" s="12"/>
      <c r="B240" s="14"/>
      <c r="D240" s="14"/>
    </row>
    <row r="241" spans="1:4">
      <c r="A241" s="12"/>
      <c r="B241" s="14"/>
      <c r="D241" s="14"/>
    </row>
    <row r="242" spans="1:4">
      <c r="A242" s="12"/>
      <c r="B242" s="14"/>
      <c r="D242" s="14"/>
    </row>
    <row r="243" spans="1:4">
      <c r="A243" s="12"/>
      <c r="B243" s="14"/>
      <c r="D243" s="14"/>
    </row>
    <row r="244" spans="1:4">
      <c r="A244" s="12"/>
      <c r="B244" s="14"/>
      <c r="D244" s="14"/>
    </row>
    <row r="245" spans="1:4">
      <c r="A245" s="12"/>
      <c r="B245" s="14"/>
      <c r="D245" s="14"/>
    </row>
    <row r="246" spans="1:4">
      <c r="A246" s="12"/>
      <c r="B246" s="14"/>
      <c r="D246" s="14"/>
    </row>
    <row r="247" spans="1:4">
      <c r="A247" s="12"/>
      <c r="B247" s="14"/>
      <c r="D247" s="14"/>
    </row>
    <row r="248" spans="1:4">
      <c r="A248" s="12"/>
      <c r="B248" s="14"/>
      <c r="D248" s="14"/>
    </row>
    <row r="249" spans="1:4">
      <c r="A249" s="12"/>
      <c r="B249" s="14"/>
      <c r="D249" s="14"/>
    </row>
    <row r="250" spans="1:4">
      <c r="A250" s="12"/>
      <c r="B250" s="14"/>
      <c r="D250" s="14"/>
    </row>
    <row r="251" spans="1:4">
      <c r="A251" s="12"/>
      <c r="B251" s="14"/>
      <c r="D251" s="14"/>
    </row>
    <row r="252" spans="1:4">
      <c r="A252" s="12"/>
      <c r="B252" s="14"/>
      <c r="D252" s="14"/>
    </row>
    <row r="253" spans="1:4">
      <c r="A253" s="12"/>
      <c r="B253" s="14"/>
      <c r="D253" s="14"/>
    </row>
    <row r="254" spans="1:4">
      <c r="A254" s="12"/>
      <c r="B254" s="14"/>
      <c r="D254" s="14"/>
    </row>
    <row r="255" spans="1:4">
      <c r="A255" s="12"/>
      <c r="B255" s="14"/>
      <c r="D255" s="14"/>
    </row>
    <row r="256" spans="1:4">
      <c r="A256" s="12"/>
      <c r="B256" s="14"/>
      <c r="D256" s="14"/>
    </row>
    <row r="257" spans="1:4">
      <c r="A257" s="12"/>
      <c r="B257" s="14"/>
      <c r="D257" s="14"/>
    </row>
    <row r="258" spans="1:4">
      <c r="A258" s="12"/>
      <c r="B258" s="14"/>
      <c r="D258" s="14"/>
    </row>
    <row r="259" spans="1:4">
      <c r="A259" s="12"/>
      <c r="B259" s="14"/>
      <c r="D259" s="14"/>
    </row>
    <row r="260" spans="1:4">
      <c r="A260" s="12"/>
      <c r="B260" s="14"/>
      <c r="D260" s="14"/>
    </row>
    <row r="261" spans="1:4">
      <c r="A261" s="12"/>
      <c r="B261" s="14"/>
      <c r="D261" s="14"/>
    </row>
    <row r="262" spans="1:4">
      <c r="A262" s="12"/>
      <c r="B262" s="14"/>
      <c r="D262" s="14"/>
    </row>
    <row r="263" spans="1:4">
      <c r="A263" s="12"/>
      <c r="B263" s="14"/>
      <c r="D263" s="14"/>
    </row>
    <row r="264" spans="1:4">
      <c r="A264" s="12"/>
      <c r="B264" s="14"/>
      <c r="D264" s="14"/>
    </row>
    <row r="265" spans="1:4">
      <c r="A265" s="12"/>
      <c r="B265" s="14"/>
      <c r="D265" s="14"/>
    </row>
    <row r="266" spans="1:4">
      <c r="A266" s="12"/>
      <c r="B266" s="14"/>
      <c r="D266" s="14"/>
    </row>
    <row r="267" spans="1:4">
      <c r="A267" s="12"/>
      <c r="B267" s="14"/>
      <c r="D267" s="14"/>
    </row>
    <row r="268" spans="1:4">
      <c r="A268" s="12"/>
      <c r="B268" s="14"/>
      <c r="D268" s="14"/>
    </row>
    <row r="269" spans="1:4">
      <c r="A269" s="12"/>
      <c r="B269" s="14"/>
      <c r="D269" s="14"/>
    </row>
    <row r="270" spans="1:4">
      <c r="A270" s="12"/>
      <c r="B270" s="14"/>
      <c r="D270" s="14"/>
    </row>
    <row r="271" spans="1:4">
      <c r="A271" s="12"/>
      <c r="B271" s="14"/>
      <c r="D271" s="14"/>
    </row>
    <row r="272" spans="1:4">
      <c r="A272" s="12"/>
      <c r="B272" s="14"/>
      <c r="D272" s="14"/>
    </row>
    <row r="273" spans="1:4">
      <c r="A273" s="12"/>
      <c r="B273" s="14"/>
      <c r="D273" s="14"/>
    </row>
    <row r="274" spans="1:4">
      <c r="A274" s="12"/>
      <c r="B274" s="14"/>
      <c r="D274" s="14"/>
    </row>
    <row r="275" spans="1:4">
      <c r="A275" s="12"/>
      <c r="B275" s="14"/>
      <c r="D275" s="14"/>
    </row>
    <row r="276" spans="1:4">
      <c r="A276" s="12"/>
      <c r="B276" s="14"/>
      <c r="D276" s="14"/>
    </row>
    <row r="277" spans="1:4">
      <c r="A277" s="12"/>
      <c r="B277" s="14"/>
      <c r="D277" s="14"/>
    </row>
    <row r="278" spans="1:4">
      <c r="A278" s="12"/>
      <c r="B278" s="14"/>
      <c r="D278" s="14"/>
    </row>
    <row r="279" spans="1:4">
      <c r="A279" s="12"/>
      <c r="B279" s="14"/>
      <c r="D279" s="14"/>
    </row>
    <row r="280" spans="1:4">
      <c r="A280" s="12"/>
      <c r="B280" s="14"/>
      <c r="D280" s="14"/>
    </row>
    <row r="281" spans="1:4">
      <c r="A281" s="12"/>
      <c r="B281" s="14"/>
      <c r="D281" s="14"/>
    </row>
    <row r="282" spans="1:4">
      <c r="A282" s="12"/>
      <c r="B282" s="14"/>
      <c r="D282" s="14"/>
    </row>
    <row r="283" spans="1:4">
      <c r="A283" s="12"/>
      <c r="B283" s="14"/>
      <c r="D283" s="14"/>
    </row>
    <row r="284" spans="1:4">
      <c r="A284" s="12"/>
      <c r="B284" s="14"/>
      <c r="D284" s="14"/>
    </row>
    <row r="285" spans="1:4">
      <c r="A285" s="12"/>
      <c r="B285" s="14"/>
      <c r="D285" s="14"/>
    </row>
    <row r="286" spans="1:4">
      <c r="A286" s="12"/>
      <c r="B286" s="14"/>
      <c r="D286" s="14"/>
    </row>
    <row r="287" spans="1:4">
      <c r="A287" s="12"/>
      <c r="B287" s="14"/>
      <c r="D287" s="14"/>
    </row>
    <row r="288" spans="1:4">
      <c r="A288" s="12"/>
      <c r="B288" s="14"/>
      <c r="D288" s="14"/>
    </row>
    <row r="289" spans="1:4">
      <c r="A289" s="12"/>
      <c r="B289" s="14"/>
      <c r="D289" s="14"/>
    </row>
    <row r="290" spans="1:4">
      <c r="A290" s="12"/>
      <c r="B290" s="14"/>
      <c r="D290" s="14"/>
    </row>
    <row r="291" spans="1:4">
      <c r="A291" s="12"/>
      <c r="B291" s="14"/>
      <c r="D291" s="14"/>
    </row>
    <row r="292" spans="1:4">
      <c r="A292" s="12"/>
      <c r="B292" s="14"/>
      <c r="D292" s="14"/>
    </row>
    <row r="293" spans="1:4">
      <c r="A293" s="12"/>
      <c r="B293" s="14"/>
      <c r="D293" s="14"/>
    </row>
    <row r="294" spans="1:4">
      <c r="A294" s="12"/>
      <c r="B294" s="14"/>
      <c r="D294" s="14"/>
    </row>
    <row r="295" spans="1:4">
      <c r="A295" s="12"/>
      <c r="B295" s="14"/>
      <c r="D295" s="14"/>
    </row>
    <row r="296" spans="1:4">
      <c r="A296" s="12"/>
      <c r="B296" s="14"/>
      <c r="D296" s="14"/>
    </row>
    <row r="297" spans="1:4">
      <c r="A297" s="12"/>
      <c r="B297" s="14"/>
      <c r="D297" s="14"/>
    </row>
    <row r="298" spans="1:4">
      <c r="A298" s="12"/>
      <c r="B298" s="14"/>
      <c r="D298" s="14"/>
    </row>
    <row r="299" spans="1:4">
      <c r="A299" s="12"/>
      <c r="B299" s="14"/>
      <c r="D299" s="14"/>
    </row>
    <row r="300" spans="1:4">
      <c r="A300" s="12"/>
      <c r="B300" s="14"/>
      <c r="D300" s="14"/>
    </row>
    <row r="301" spans="1:4">
      <c r="A301" s="12"/>
      <c r="B301" s="14"/>
      <c r="D301" s="14"/>
    </row>
    <row r="302" spans="1:4">
      <c r="A302" s="12"/>
      <c r="B302" s="14"/>
      <c r="D302" s="14"/>
    </row>
    <row r="303" spans="1:4">
      <c r="A303" s="12"/>
      <c r="B303" s="14"/>
      <c r="D303" s="14"/>
    </row>
    <row r="304" spans="1:4">
      <c r="A304" s="12"/>
      <c r="B304" s="14"/>
      <c r="D304" s="14"/>
    </row>
    <row r="305" spans="1:4">
      <c r="A305" s="12"/>
      <c r="B305" s="14"/>
      <c r="D305" s="14"/>
    </row>
    <row r="306" spans="1:4">
      <c r="A306" s="12"/>
      <c r="B306" s="14"/>
      <c r="D306" s="14"/>
    </row>
    <row r="307" spans="1:4">
      <c r="A307" s="12"/>
      <c r="B307" s="14"/>
      <c r="D307" s="14"/>
    </row>
    <row r="308" spans="1:4">
      <c r="A308" s="12"/>
      <c r="B308" s="14"/>
      <c r="D308" s="14"/>
    </row>
    <row r="309" spans="1:4">
      <c r="A309" s="12"/>
      <c r="B309" s="14"/>
      <c r="D309" s="14"/>
    </row>
    <row r="310" spans="1:4">
      <c r="A310" s="12"/>
      <c r="B310" s="14"/>
      <c r="D310" s="14"/>
    </row>
    <row r="311" spans="1:4">
      <c r="A311" s="12"/>
      <c r="B311" s="14"/>
      <c r="D311" s="14"/>
    </row>
    <row r="312" spans="1:4">
      <c r="A312" s="12"/>
      <c r="B312" s="14"/>
      <c r="D312" s="14"/>
    </row>
    <row r="313" spans="1:4">
      <c r="A313" s="12"/>
      <c r="B313" s="14"/>
      <c r="D313" s="14"/>
    </row>
    <row r="314" spans="1:4">
      <c r="A314" s="12"/>
      <c r="B314" s="14"/>
      <c r="D314" s="14"/>
    </row>
    <row r="315" spans="1:4">
      <c r="A315" s="12"/>
      <c r="B315" s="14"/>
      <c r="D315" s="14"/>
    </row>
    <row r="316" spans="1:4">
      <c r="A316" s="12"/>
      <c r="B316" s="14"/>
      <c r="D316" s="14"/>
    </row>
    <row r="317" spans="1:4">
      <c r="A317" s="12"/>
      <c r="B317" s="14"/>
      <c r="D317" s="14"/>
    </row>
    <row r="318" spans="1:4">
      <c r="A318" s="12"/>
      <c r="B318" s="14"/>
      <c r="D318" s="14"/>
    </row>
    <row r="319" spans="1:4">
      <c r="A319" s="12"/>
      <c r="B319" s="14"/>
      <c r="D319" s="14"/>
    </row>
    <row r="320" spans="1:4">
      <c r="A320" s="12"/>
      <c r="B320" s="14"/>
      <c r="D320" s="14"/>
    </row>
    <row r="321" spans="1:4">
      <c r="A321" s="12"/>
      <c r="B321" s="14"/>
      <c r="D321" s="14"/>
    </row>
    <row r="322" spans="1:4">
      <c r="A322" s="12"/>
      <c r="B322" s="14"/>
      <c r="D322" s="14"/>
    </row>
    <row r="323" spans="1:4">
      <c r="A323" s="12"/>
      <c r="B323" s="14"/>
      <c r="D323" s="14"/>
    </row>
    <row r="324" spans="1:4">
      <c r="A324" s="12"/>
      <c r="B324" s="14"/>
      <c r="D324" s="14"/>
    </row>
    <row r="325" spans="1:4">
      <c r="A325" s="12"/>
      <c r="B325" s="14"/>
      <c r="D325" s="14"/>
    </row>
    <row r="326" spans="1:4">
      <c r="A326" s="12"/>
      <c r="B326" s="14"/>
      <c r="D326" s="14"/>
    </row>
    <row r="327" spans="1:4">
      <c r="A327" s="12"/>
      <c r="B327" s="14"/>
      <c r="D327" s="14"/>
    </row>
    <row r="328" spans="1:4">
      <c r="A328" s="12"/>
      <c r="B328" s="14"/>
      <c r="D328" s="14"/>
    </row>
    <row r="329" spans="1:4">
      <c r="A329" s="12"/>
      <c r="B329" s="14"/>
      <c r="D329" s="14"/>
    </row>
    <row r="330" spans="1:4">
      <c r="A330" s="12"/>
      <c r="B330" s="14"/>
      <c r="D330" s="14"/>
    </row>
    <row r="331" spans="1:4">
      <c r="A331" s="12"/>
      <c r="B331" s="14"/>
      <c r="D331" s="14"/>
    </row>
    <row r="332" spans="1:4">
      <c r="A332" s="12"/>
      <c r="B332" s="14"/>
      <c r="D332" s="14"/>
    </row>
    <row r="333" spans="1:4">
      <c r="A333" s="12"/>
      <c r="B333" s="14"/>
      <c r="D333" s="14"/>
    </row>
    <row r="334" spans="1:4">
      <c r="A334" s="12"/>
      <c r="B334" s="14"/>
      <c r="D334" s="14"/>
    </row>
    <row r="335" spans="1:4">
      <c r="A335" s="12"/>
      <c r="B335" s="14"/>
      <c r="D335" s="14"/>
    </row>
    <row r="336" spans="1:4">
      <c r="A336" s="12"/>
      <c r="B336" s="14"/>
      <c r="D336" s="14"/>
    </row>
    <row r="337" spans="1:4">
      <c r="A337" s="12"/>
      <c r="B337" s="14"/>
      <c r="D337" s="14"/>
    </row>
    <row r="338" spans="1:4">
      <c r="A338" s="12"/>
      <c r="B338" s="14"/>
      <c r="D338" s="14"/>
    </row>
    <row r="339" spans="1:4">
      <c r="A339" s="12"/>
      <c r="B339" s="14"/>
      <c r="D339" s="14"/>
    </row>
    <row r="340" spans="1:4">
      <c r="A340" s="12"/>
      <c r="B340" s="14"/>
      <c r="D340" s="14"/>
    </row>
    <row r="341" spans="1:4">
      <c r="A341" s="12"/>
      <c r="B341" s="14"/>
      <c r="D341" s="14"/>
    </row>
    <row r="342" spans="1:4">
      <c r="A342" s="12"/>
      <c r="B342" s="14"/>
      <c r="D342" s="14"/>
    </row>
    <row r="343" spans="1:4">
      <c r="A343" s="12"/>
      <c r="B343" s="14"/>
      <c r="D343" s="14"/>
    </row>
    <row r="344" spans="1:4">
      <c r="A344" s="12"/>
      <c r="B344" s="14"/>
      <c r="D344" s="14"/>
    </row>
    <row r="345" spans="1:4">
      <c r="A345" s="12"/>
      <c r="B345" s="14"/>
      <c r="D345" s="14"/>
    </row>
    <row r="346" spans="1:4">
      <c r="A346" s="12"/>
      <c r="B346" s="14"/>
      <c r="D346" s="14"/>
    </row>
    <row r="347" spans="1:4">
      <c r="A347" s="12"/>
      <c r="B347" s="14"/>
      <c r="D347" s="14"/>
    </row>
    <row r="348" spans="1:4">
      <c r="A348" s="12"/>
      <c r="B348" s="14"/>
      <c r="D348" s="14"/>
    </row>
    <row r="349" spans="1:4">
      <c r="A349" s="12"/>
      <c r="B349" s="14"/>
      <c r="D349" s="14"/>
    </row>
    <row r="350" spans="1:4">
      <c r="A350" s="12"/>
      <c r="B350" s="14"/>
      <c r="D350" s="14"/>
    </row>
    <row r="351" spans="1:4">
      <c r="A351" s="12"/>
      <c r="B351" s="14"/>
      <c r="D351" s="14"/>
    </row>
    <row r="352" spans="1:4">
      <c r="A352" s="12"/>
      <c r="B352" s="14"/>
      <c r="D352" s="14"/>
    </row>
    <row r="353" spans="1:4">
      <c r="A353" s="12"/>
      <c r="B353" s="14"/>
      <c r="D353" s="14"/>
    </row>
    <row r="354" spans="1:4">
      <c r="A354" s="12"/>
      <c r="B354" s="14"/>
      <c r="D354" s="14"/>
    </row>
    <row r="355" spans="1:4">
      <c r="A355" s="12"/>
      <c r="B355" s="14"/>
      <c r="D355" s="14"/>
    </row>
    <row r="356" spans="1:4">
      <c r="A356" s="12"/>
      <c r="B356" s="14"/>
      <c r="D356" s="14"/>
    </row>
    <row r="357" spans="1:4">
      <c r="A357" s="12"/>
      <c r="B357" s="14"/>
      <c r="D357" s="14"/>
    </row>
    <row r="358" spans="1:4">
      <c r="A358" s="12"/>
      <c r="B358" s="14"/>
      <c r="D358" s="14"/>
    </row>
    <row r="359" spans="1:4">
      <c r="A359" s="12"/>
      <c r="B359" s="14"/>
      <c r="D359" s="14"/>
    </row>
    <row r="360" spans="1:4">
      <c r="A360" s="12"/>
      <c r="B360" s="14"/>
      <c r="D360" s="14"/>
    </row>
    <row r="361" spans="1:4">
      <c r="A361" s="12"/>
      <c r="B361" s="14"/>
      <c r="D361" s="14"/>
    </row>
    <row r="362" spans="1:4">
      <c r="A362" s="12"/>
      <c r="B362" s="14"/>
      <c r="D362" s="14"/>
    </row>
    <row r="363" spans="1:4">
      <c r="A363" s="12"/>
      <c r="B363" s="14"/>
      <c r="D363" s="14"/>
    </row>
    <row r="364" spans="1:4">
      <c r="A364" s="12"/>
      <c r="B364" s="14"/>
      <c r="D364" s="14"/>
    </row>
    <row r="365" spans="1:4">
      <c r="A365" s="12"/>
      <c r="B365" s="14"/>
      <c r="D365" s="14"/>
    </row>
    <row r="366" spans="1:4">
      <c r="A366" s="12"/>
      <c r="B366" s="14"/>
      <c r="D366" s="14"/>
    </row>
    <row r="367" spans="1:4">
      <c r="A367" s="12"/>
      <c r="B367" s="14"/>
      <c r="D367" s="14"/>
    </row>
    <row r="368" spans="1:4">
      <c r="A368" s="12"/>
      <c r="B368" s="14"/>
      <c r="D368" s="14"/>
    </row>
    <row r="369" spans="1:4">
      <c r="A369" s="12"/>
      <c r="B369" s="14"/>
      <c r="D369" s="14"/>
    </row>
    <row r="370" spans="1:4">
      <c r="A370" s="12"/>
      <c r="B370" s="14"/>
      <c r="D370" s="14"/>
    </row>
    <row r="371" spans="1:4">
      <c r="A371" s="12"/>
      <c r="B371" s="14"/>
      <c r="D371" s="14"/>
    </row>
    <row r="372" spans="1:4">
      <c r="A372" s="12"/>
      <c r="B372" s="14"/>
      <c r="D372" s="14"/>
    </row>
    <row r="373" spans="1:4">
      <c r="A373" s="12"/>
      <c r="B373" s="14"/>
      <c r="D373" s="14"/>
    </row>
    <row r="374" spans="1:4">
      <c r="A374" s="12"/>
      <c r="B374" s="14"/>
      <c r="D374" s="14"/>
    </row>
    <row r="375" spans="1:4">
      <c r="A375" s="12"/>
      <c r="B375" s="14"/>
      <c r="D375" s="14"/>
    </row>
    <row r="376" spans="1:4">
      <c r="A376" s="12"/>
      <c r="B376" s="14"/>
      <c r="D376" s="14"/>
    </row>
    <row r="377" spans="1:4">
      <c r="A377" s="12"/>
      <c r="B377" s="14"/>
      <c r="D377" s="14"/>
    </row>
    <row r="378" spans="1:4">
      <c r="A378" s="12"/>
      <c r="B378" s="14"/>
      <c r="D378" s="14"/>
    </row>
    <row r="379" spans="1:4">
      <c r="A379" s="12"/>
      <c r="B379" s="14"/>
      <c r="D379" s="14"/>
    </row>
    <row r="380" spans="1:4">
      <c r="A380" s="12"/>
      <c r="B380" s="14"/>
      <c r="D380" s="14"/>
    </row>
    <row r="381" spans="1:4">
      <c r="A381" s="12"/>
      <c r="B381" s="14"/>
      <c r="D381" s="14"/>
    </row>
    <row r="382" spans="1:4">
      <c r="A382" s="12"/>
      <c r="B382" s="14"/>
      <c r="D382" s="14"/>
    </row>
    <row r="383" spans="1:4">
      <c r="A383" s="12"/>
      <c r="B383" s="14"/>
      <c r="D383" s="14"/>
    </row>
    <row r="384" spans="1:4">
      <c r="A384" s="12"/>
      <c r="B384" s="14"/>
      <c r="D384" s="14"/>
    </row>
    <row r="385" spans="1:4">
      <c r="A385" s="12"/>
      <c r="B385" s="14"/>
      <c r="D385" s="14"/>
    </row>
    <row r="386" spans="1:4">
      <c r="A386" s="12"/>
      <c r="B386" s="14"/>
      <c r="D386" s="14"/>
    </row>
    <row r="387" spans="1:4">
      <c r="A387" s="12"/>
      <c r="B387" s="14"/>
      <c r="D387" s="14"/>
    </row>
    <row r="388" spans="1:4">
      <c r="A388" s="12"/>
      <c r="B388" s="14"/>
      <c r="D388" s="14"/>
    </row>
    <row r="389" spans="1:4">
      <c r="A389" s="12"/>
      <c r="B389" s="14"/>
      <c r="D389" s="14"/>
    </row>
    <row r="390" spans="1:4">
      <c r="A390" s="12"/>
      <c r="B390" s="14"/>
      <c r="D390" s="14"/>
    </row>
    <row r="391" spans="1:4">
      <c r="A391" s="12"/>
      <c r="B391" s="14"/>
      <c r="D391" s="14"/>
    </row>
    <row r="392" spans="1:4">
      <c r="A392" s="12"/>
      <c r="B392" s="14"/>
      <c r="D392" s="14"/>
    </row>
    <row r="393" spans="1:4">
      <c r="A393" s="12"/>
      <c r="B393" s="14"/>
      <c r="D393" s="14"/>
    </row>
    <row r="394" spans="1:4">
      <c r="A394" s="12"/>
      <c r="B394" s="14"/>
      <c r="D394" s="14"/>
    </row>
    <row r="395" spans="1:4">
      <c r="A395" s="12"/>
      <c r="B395" s="14"/>
      <c r="D395" s="14"/>
    </row>
    <row r="396" spans="1:4">
      <c r="A396" s="12"/>
      <c r="B396" s="14"/>
      <c r="D396" s="14"/>
    </row>
    <row r="397" spans="1:4">
      <c r="A397" s="12"/>
      <c r="B397" s="14"/>
      <c r="D397" s="14"/>
    </row>
    <row r="398" spans="1:4">
      <c r="A398" s="12"/>
      <c r="B398" s="14"/>
      <c r="D398" s="14"/>
    </row>
    <row r="399" spans="1:4">
      <c r="A399" s="12"/>
      <c r="B399" s="14"/>
      <c r="D399" s="14"/>
    </row>
    <row r="400" spans="1:4">
      <c r="A400" s="12"/>
      <c r="B400" s="14"/>
      <c r="D400" s="14"/>
    </row>
    <row r="401" spans="1:4">
      <c r="A401" s="12"/>
      <c r="B401" s="14"/>
      <c r="D401" s="14"/>
    </row>
    <row r="402" spans="1:4">
      <c r="A402" s="12"/>
      <c r="B402" s="14"/>
      <c r="D402" s="14"/>
    </row>
    <row r="403" spans="1:4">
      <c r="A403" s="12"/>
      <c r="B403" s="14"/>
      <c r="D403" s="14"/>
    </row>
    <row r="404" spans="1:4">
      <c r="A404" s="14"/>
      <c r="B404" s="14"/>
      <c r="D404" s="14"/>
    </row>
    <row r="405" spans="1:4">
      <c r="A405" s="14"/>
      <c r="B405" s="14"/>
      <c r="D405" s="14"/>
    </row>
    <row r="406" spans="1:4">
      <c r="A406" s="14"/>
      <c r="B406" s="14"/>
      <c r="D406" s="14"/>
    </row>
    <row r="407" spans="1:4">
      <c r="A407" s="14"/>
      <c r="B407" s="14"/>
      <c r="D407" s="14"/>
    </row>
    <row r="408" spans="1:4">
      <c r="A408" s="14"/>
      <c r="B408" s="14"/>
      <c r="D408" s="14"/>
    </row>
    <row r="409" spans="1:4">
      <c r="A409" s="14"/>
      <c r="B409" s="14"/>
      <c r="D409" s="14"/>
    </row>
    <row r="410" spans="1:4">
      <c r="A410" s="14"/>
      <c r="B410" s="14"/>
      <c r="D410" s="14"/>
    </row>
    <row r="411" spans="1:4">
      <c r="A411" s="14"/>
      <c r="B411" s="14"/>
      <c r="D411" s="14"/>
    </row>
    <row r="412" spans="1:4">
      <c r="A412" s="14"/>
      <c r="B412" s="14"/>
      <c r="D412" s="14"/>
    </row>
    <row r="413" spans="1:4">
      <c r="A413" s="14"/>
      <c r="B413" s="14"/>
      <c r="D413" s="14"/>
    </row>
    <row r="414" spans="1:4">
      <c r="A414" s="14"/>
      <c r="B414" s="14"/>
      <c r="D414" s="14"/>
    </row>
    <row r="415" spans="1:4">
      <c r="A415" s="14"/>
      <c r="B415" s="14"/>
      <c r="D415" s="14"/>
    </row>
    <row r="416" spans="1:4">
      <c r="A416" s="14"/>
      <c r="B416" s="14"/>
      <c r="D416" s="14"/>
    </row>
    <row r="417" spans="1:4">
      <c r="A417" s="14"/>
      <c r="B417" s="14"/>
      <c r="D417" s="14"/>
    </row>
    <row r="418" spans="1:4">
      <c r="A418" s="14"/>
      <c r="B418" s="14"/>
      <c r="D418" s="14"/>
    </row>
    <row r="419" spans="1:4">
      <c r="A419" s="14"/>
      <c r="B419" s="14"/>
      <c r="D419" s="14"/>
    </row>
    <row r="420" spans="1:4">
      <c r="A420" s="14"/>
      <c r="B420" s="14"/>
      <c r="D420" s="14"/>
    </row>
    <row r="421" spans="1:4">
      <c r="A421" s="14"/>
      <c r="B421" s="14"/>
      <c r="D421" s="14"/>
    </row>
    <row r="422" spans="1:4">
      <c r="A422" s="14"/>
      <c r="B422" s="14"/>
      <c r="D422" s="14"/>
    </row>
    <row r="423" spans="1:4">
      <c r="A423" s="14"/>
      <c r="B423" s="14"/>
      <c r="D423" s="14"/>
    </row>
    <row r="424" spans="1:4">
      <c r="A424" s="14"/>
      <c r="B424" s="14"/>
      <c r="D424" s="14"/>
    </row>
    <row r="425" spans="1:4">
      <c r="A425" s="14"/>
      <c r="B425" s="14"/>
      <c r="D425" s="14"/>
    </row>
    <row r="426" spans="1:4">
      <c r="A426" s="14"/>
      <c r="B426" s="14"/>
      <c r="D426" s="14"/>
    </row>
    <row r="427" spans="1:4">
      <c r="A427" s="14"/>
      <c r="B427" s="14"/>
      <c r="D427" s="14"/>
    </row>
    <row r="428" spans="1:4">
      <c r="A428" s="14"/>
      <c r="B428" s="14"/>
      <c r="D428" s="14"/>
    </row>
    <row r="429" spans="1:4">
      <c r="A429" s="14"/>
      <c r="B429" s="14"/>
      <c r="D429" s="14"/>
    </row>
    <row r="430" spans="1:4">
      <c r="A430" s="14"/>
      <c r="B430" s="14"/>
      <c r="D430" s="14"/>
    </row>
    <row r="431" spans="1:4">
      <c r="A431" s="14"/>
      <c r="B431" s="14"/>
      <c r="D431" s="14"/>
    </row>
    <row r="432" spans="1:4">
      <c r="A432" s="14"/>
      <c r="B432" s="14"/>
      <c r="D432" s="14"/>
    </row>
    <row r="433" spans="1:4">
      <c r="A433" s="14"/>
      <c r="B433" s="14"/>
      <c r="D433" s="14"/>
    </row>
    <row r="434" spans="1:4">
      <c r="A434" s="14"/>
      <c r="B434" s="14"/>
      <c r="D434" s="14"/>
    </row>
    <row r="435" spans="1:4">
      <c r="A435" s="14"/>
      <c r="B435" s="14"/>
      <c r="D435" s="14"/>
    </row>
    <row r="436" spans="1:4">
      <c r="A436" s="14"/>
      <c r="B436" s="14"/>
      <c r="D436" s="14"/>
    </row>
    <row r="437" spans="1:4">
      <c r="A437" s="14"/>
      <c r="B437" s="14"/>
      <c r="D437" s="14"/>
    </row>
    <row r="438" spans="1:4">
      <c r="A438" s="14"/>
      <c r="B438" s="14"/>
      <c r="D438" s="14"/>
    </row>
    <row r="439" spans="1:4">
      <c r="A439" s="14"/>
      <c r="B439" s="14"/>
      <c r="D439" s="14"/>
    </row>
    <row r="440" spans="1:4">
      <c r="A440" s="14"/>
      <c r="B440" s="14"/>
      <c r="D440" s="14"/>
    </row>
    <row r="441" spans="1:4">
      <c r="A441" s="14"/>
      <c r="B441" s="14"/>
      <c r="D441" s="14"/>
    </row>
    <row r="442" spans="1:4">
      <c r="A442" s="14"/>
      <c r="B442" s="14"/>
      <c r="D442" s="14"/>
    </row>
    <row r="443" spans="1:4">
      <c r="A443" s="14"/>
      <c r="B443" s="14"/>
      <c r="D443" s="14"/>
    </row>
    <row r="444" spans="1:4">
      <c r="A444" s="14"/>
      <c r="B444" s="14"/>
      <c r="D444" s="14"/>
    </row>
    <row r="445" spans="1:4">
      <c r="A445" s="14"/>
      <c r="B445" s="14"/>
      <c r="D445" s="14"/>
    </row>
    <row r="446" spans="1:4">
      <c r="A446" s="14"/>
      <c r="B446" s="14"/>
      <c r="D446" s="14"/>
    </row>
    <row r="447" spans="1:4">
      <c r="A447" s="14"/>
      <c r="B447" s="14"/>
      <c r="D447" s="14"/>
    </row>
    <row r="448" spans="1:4">
      <c r="A448" s="14"/>
      <c r="B448" s="14"/>
      <c r="D448" s="14"/>
    </row>
    <row r="449" spans="1:4">
      <c r="A449" s="14"/>
      <c r="B449" s="14"/>
      <c r="D449" s="14"/>
    </row>
    <row r="450" spans="1:4">
      <c r="A450" s="14"/>
      <c r="B450" s="14"/>
      <c r="D450" s="14"/>
    </row>
    <row r="451" spans="1:4">
      <c r="A451" s="14"/>
      <c r="B451" s="14"/>
      <c r="D451" s="14"/>
    </row>
    <row r="452" spans="1:4">
      <c r="A452" s="14"/>
      <c r="B452" s="14"/>
      <c r="D452" s="14"/>
    </row>
    <row r="453" spans="1:4">
      <c r="A453" s="14"/>
      <c r="B453" s="14"/>
      <c r="D453" s="14"/>
    </row>
    <row r="454" spans="1:4">
      <c r="A454" s="14"/>
      <c r="B454" s="14"/>
      <c r="D454" s="14"/>
    </row>
    <row r="455" spans="1:4">
      <c r="A455" s="14"/>
      <c r="B455" s="14"/>
      <c r="D455" s="14"/>
    </row>
    <row r="456" spans="1:4">
      <c r="A456" s="14"/>
      <c r="B456" s="14"/>
      <c r="D456" s="14"/>
    </row>
    <row r="457" spans="1:4">
      <c r="A457" s="14"/>
      <c r="B457" s="14"/>
      <c r="D457" s="14"/>
    </row>
    <row r="458" spans="1:4">
      <c r="A458" s="14"/>
      <c r="B458" s="14"/>
      <c r="D458" s="14"/>
    </row>
    <row r="459" spans="1:4">
      <c r="A459" s="14"/>
      <c r="B459" s="14"/>
      <c r="D459" s="14"/>
    </row>
    <row r="460" spans="1:4">
      <c r="A460" s="14"/>
      <c r="B460" s="14"/>
      <c r="D460" s="14"/>
    </row>
    <row r="461" spans="1:4">
      <c r="A461" s="14"/>
      <c r="B461" s="14"/>
      <c r="D461" s="14"/>
    </row>
    <row r="462" spans="1:4">
      <c r="A462" s="14"/>
      <c r="B462" s="14"/>
      <c r="D462" s="14"/>
    </row>
    <row r="463" spans="1:4">
      <c r="A463" s="14"/>
      <c r="B463" s="14"/>
      <c r="D463" s="14"/>
    </row>
    <row r="464" spans="1:4">
      <c r="A464" s="14"/>
      <c r="B464" s="14"/>
      <c r="D464" s="14"/>
    </row>
    <row r="465" spans="1:4">
      <c r="A465" s="14"/>
      <c r="B465" s="14"/>
      <c r="D465" s="14"/>
    </row>
    <row r="466" spans="1:4">
      <c r="A466" s="14"/>
      <c r="B466" s="14"/>
      <c r="D466" s="14"/>
    </row>
    <row r="467" spans="1:4">
      <c r="A467" s="14"/>
      <c r="B467" s="14"/>
      <c r="D467" s="14"/>
    </row>
    <row r="468" spans="1:4">
      <c r="A468" s="14"/>
      <c r="B468" s="14"/>
      <c r="D468" s="14"/>
    </row>
    <row r="469" spans="1:4">
      <c r="A469" s="14"/>
      <c r="B469" s="14"/>
      <c r="D469" s="14"/>
    </row>
    <row r="470" spans="1:4">
      <c r="A470" s="14"/>
      <c r="B470" s="14"/>
      <c r="D470" s="14"/>
    </row>
    <row r="471" spans="1:4">
      <c r="A471" s="14"/>
      <c r="B471" s="14"/>
      <c r="D471" s="14"/>
    </row>
    <row r="472" spans="1:4">
      <c r="A472" s="14"/>
      <c r="B472" s="14"/>
      <c r="D472" s="14"/>
    </row>
    <row r="473" spans="1:4">
      <c r="A473" s="14"/>
      <c r="B473" s="14"/>
      <c r="D473" s="14"/>
    </row>
    <row r="474" spans="1:4">
      <c r="A474" s="14"/>
      <c r="B474" s="14"/>
      <c r="D474" s="14"/>
    </row>
    <row r="475" spans="1:4">
      <c r="A475" s="14"/>
      <c r="B475" s="14"/>
      <c r="D475" s="14"/>
    </row>
    <row r="476" spans="1:4">
      <c r="A476" s="14"/>
      <c r="B476" s="14"/>
      <c r="D476" s="14"/>
    </row>
    <row r="477" spans="1:4">
      <c r="A477" s="14"/>
      <c r="B477" s="14"/>
      <c r="D477" s="14"/>
    </row>
    <row r="478" spans="1:4">
      <c r="A478" s="14"/>
      <c r="B478" s="14"/>
      <c r="D478" s="14"/>
    </row>
    <row r="479" spans="1:4">
      <c r="A479" s="14"/>
      <c r="B479" s="14"/>
      <c r="D479" s="14"/>
    </row>
    <row r="480" spans="1:4">
      <c r="A480" s="14"/>
      <c r="B480" s="14"/>
      <c r="D480" s="14"/>
    </row>
    <row r="481" spans="1:4">
      <c r="A481" s="14"/>
      <c r="B481" s="14"/>
      <c r="D481" s="14"/>
    </row>
    <row r="482" spans="1:4">
      <c r="A482" s="14"/>
      <c r="B482" s="14"/>
      <c r="D482" s="14"/>
    </row>
    <row r="483" spans="1:4">
      <c r="A483" s="14"/>
      <c r="B483" s="14"/>
      <c r="D483" s="14"/>
    </row>
    <row r="484" spans="1:4">
      <c r="A484" s="14"/>
      <c r="B484" s="14"/>
      <c r="D484" s="14"/>
    </row>
    <row r="485" spans="1:4">
      <c r="A485" s="14"/>
      <c r="B485" s="14"/>
      <c r="D485" s="14"/>
    </row>
    <row r="486" spans="1:4">
      <c r="A486" s="14"/>
      <c r="B486" s="14"/>
      <c r="D486" s="14"/>
    </row>
    <row r="487" spans="1:4">
      <c r="A487" s="14"/>
      <c r="B487" s="14"/>
      <c r="D487" s="14"/>
    </row>
    <row r="488" spans="1:4">
      <c r="A488" s="14"/>
      <c r="B488" s="14"/>
      <c r="D488" s="14"/>
    </row>
    <row r="489" spans="1:4">
      <c r="A489" s="14"/>
      <c r="B489" s="14"/>
      <c r="D489" s="14"/>
    </row>
    <row r="490" spans="1:4">
      <c r="A490" s="14"/>
      <c r="B490" s="14"/>
      <c r="D490" s="14"/>
    </row>
    <row r="491" spans="1:4">
      <c r="A491" s="14"/>
      <c r="B491" s="14"/>
      <c r="D491" s="14"/>
    </row>
    <row r="492" spans="1:4">
      <c r="A492" s="14"/>
      <c r="B492" s="14"/>
      <c r="D492" s="14"/>
    </row>
    <row r="493" spans="1:4">
      <c r="A493" s="14"/>
      <c r="B493" s="14"/>
      <c r="D493" s="14"/>
    </row>
    <row r="494" spans="1:4">
      <c r="A494" s="14"/>
      <c r="B494" s="14"/>
      <c r="D494" s="14"/>
    </row>
    <row r="495" spans="1:4">
      <c r="A495" s="14"/>
      <c r="B495" s="14"/>
      <c r="D495" s="14"/>
    </row>
    <row r="496" spans="1:4">
      <c r="A496" s="14"/>
      <c r="B496" s="14"/>
      <c r="D496" s="14"/>
    </row>
    <row r="497" spans="1:4">
      <c r="A497" s="14"/>
      <c r="B497" s="14"/>
      <c r="D497" s="14"/>
    </row>
    <row r="498" spans="1:4">
      <c r="A498" s="14"/>
      <c r="B498" s="14"/>
      <c r="D498" s="14"/>
    </row>
    <row r="499" spans="1:4">
      <c r="A499" s="14"/>
      <c r="B499" s="14"/>
      <c r="D499" s="14"/>
    </row>
    <row r="500" spans="1:4">
      <c r="A500" s="14"/>
      <c r="B500" s="14"/>
      <c r="D500" s="14"/>
    </row>
    <row r="501" spans="1:4">
      <c r="A501" s="14"/>
      <c r="B501" s="14"/>
      <c r="D501" s="14"/>
    </row>
    <row r="502" spans="1:4">
      <c r="A502" s="14"/>
      <c r="B502" s="14"/>
      <c r="D502" s="14"/>
    </row>
    <row r="503" spans="1:4">
      <c r="A503" s="14"/>
      <c r="B503" s="14"/>
      <c r="D503" s="14"/>
    </row>
    <row r="504" spans="1:4">
      <c r="A504" s="14"/>
      <c r="B504" s="14"/>
      <c r="D504" s="14"/>
    </row>
    <row r="505" spans="1:4">
      <c r="A505" s="14"/>
      <c r="B505" s="14"/>
      <c r="D505" s="14"/>
    </row>
    <row r="506" spans="1:4">
      <c r="A506" s="14"/>
      <c r="B506" s="14"/>
      <c r="D506" s="14"/>
    </row>
    <row r="507" spans="1:4">
      <c r="A507" s="14"/>
      <c r="B507" s="14"/>
      <c r="D507" s="14"/>
    </row>
    <row r="508" spans="1:4">
      <c r="A508" s="14"/>
      <c r="B508" s="14"/>
      <c r="D508" s="14"/>
    </row>
    <row r="509" spans="1:4">
      <c r="A509" s="14"/>
      <c r="B509" s="14"/>
      <c r="D509" s="14"/>
    </row>
    <row r="510" spans="1:4">
      <c r="A510" s="14"/>
      <c r="B510" s="14"/>
      <c r="D510" s="14"/>
    </row>
    <row r="511" spans="1:4">
      <c r="A511" s="14"/>
      <c r="B511" s="14"/>
      <c r="D511" s="14"/>
    </row>
    <row r="512" spans="1:4">
      <c r="A512" s="14"/>
      <c r="B512" s="14"/>
      <c r="D512" s="14"/>
    </row>
    <row r="513" spans="1:4">
      <c r="A513" s="14"/>
      <c r="B513" s="14"/>
      <c r="D513" s="14"/>
    </row>
    <row r="514" spans="1:4">
      <c r="A514" s="14"/>
      <c r="B514" s="14"/>
      <c r="D514" s="14"/>
    </row>
    <row r="515" spans="1:4">
      <c r="A515" s="14"/>
      <c r="B515" s="14"/>
      <c r="D515" s="14"/>
    </row>
    <row r="516" spans="1:4">
      <c r="A516" s="14"/>
      <c r="B516" s="14"/>
      <c r="D516" s="14"/>
    </row>
    <row r="517" spans="1:4">
      <c r="A517" s="14"/>
      <c r="B517" s="14"/>
      <c r="D517" s="14"/>
    </row>
    <row r="518" spans="1:4">
      <c r="A518" s="14"/>
      <c r="B518" s="14"/>
      <c r="D518" s="14"/>
    </row>
    <row r="519" spans="1:4">
      <c r="A519" s="14"/>
      <c r="B519" s="14"/>
      <c r="D519" s="14"/>
    </row>
    <row r="520" spans="1:4">
      <c r="A520" s="14"/>
      <c r="B520" s="14"/>
      <c r="D520" s="14"/>
    </row>
    <row r="521" spans="1:4">
      <c r="A521" s="14"/>
      <c r="B521" s="14"/>
      <c r="D521" s="14"/>
    </row>
    <row r="522" spans="1:4">
      <c r="A522" s="14"/>
      <c r="B522" s="14"/>
      <c r="D522" s="14"/>
    </row>
    <row r="523" spans="1:4">
      <c r="A523" s="14"/>
      <c r="B523" s="14"/>
      <c r="D523" s="14"/>
    </row>
    <row r="524" spans="1:4">
      <c r="A524" s="14"/>
      <c r="B524" s="14"/>
      <c r="D524" s="14"/>
    </row>
    <row r="525" spans="1:4">
      <c r="A525" s="14"/>
      <c r="B525" s="14"/>
      <c r="D525" s="14"/>
    </row>
    <row r="526" spans="1:4">
      <c r="A526" s="14"/>
      <c r="B526" s="14"/>
      <c r="D526" s="14"/>
    </row>
    <row r="527" spans="1:4">
      <c r="A527" s="14"/>
      <c r="B527" s="14"/>
      <c r="D527" s="14"/>
    </row>
    <row r="528" spans="1:4">
      <c r="A528" s="14"/>
      <c r="B528" s="14"/>
      <c r="D528" s="14"/>
    </row>
    <row r="529" spans="1:4">
      <c r="A529" s="14"/>
      <c r="B529" s="14"/>
      <c r="D529" s="14"/>
    </row>
    <row r="530" spans="1:4">
      <c r="A530" s="14"/>
      <c r="B530" s="14"/>
      <c r="D530" s="14"/>
    </row>
    <row r="531" spans="1:4">
      <c r="A531" s="14"/>
      <c r="B531" s="14"/>
      <c r="D531" s="14"/>
    </row>
    <row r="532" spans="1:4">
      <c r="A532" s="14"/>
      <c r="B532" s="14"/>
      <c r="D532" s="14"/>
    </row>
    <row r="533" spans="1:4">
      <c r="A533" s="14"/>
      <c r="B533" s="14"/>
      <c r="D533" s="14"/>
    </row>
    <row r="534" spans="1:4">
      <c r="A534" s="14"/>
      <c r="B534" s="14"/>
      <c r="D534" s="14"/>
    </row>
    <row r="535" spans="1:4">
      <c r="A535" s="14"/>
      <c r="B535" s="14"/>
      <c r="D535" s="14"/>
    </row>
    <row r="536" spans="1:4">
      <c r="A536" s="14"/>
      <c r="B536" s="14"/>
      <c r="D536" s="14"/>
    </row>
    <row r="537" spans="1:4">
      <c r="A537" s="14"/>
      <c r="B537" s="14"/>
      <c r="D537" s="14"/>
    </row>
    <row r="538" spans="1:4">
      <c r="A538" s="14"/>
      <c r="B538" s="14"/>
      <c r="D538" s="14"/>
    </row>
    <row r="539" spans="1:4">
      <c r="A539" s="14"/>
      <c r="B539" s="14"/>
      <c r="D539" s="14"/>
    </row>
    <row r="540" spans="1:4">
      <c r="A540" s="14"/>
      <c r="B540" s="14"/>
      <c r="D540" s="14"/>
    </row>
    <row r="541" spans="1:4">
      <c r="A541" s="14"/>
      <c r="B541" s="14"/>
      <c r="D541" s="14"/>
    </row>
    <row r="542" spans="1:4">
      <c r="A542" s="14"/>
      <c r="B542" s="14"/>
      <c r="D542" s="14"/>
    </row>
    <row r="543" spans="1:4">
      <c r="A543" s="14"/>
      <c r="B543" s="14"/>
      <c r="D543" s="14"/>
    </row>
    <row r="544" spans="1:4">
      <c r="A544" s="14"/>
      <c r="B544" s="14"/>
      <c r="D544" s="14"/>
    </row>
    <row r="545" spans="1:4">
      <c r="A545" s="14"/>
      <c r="B545" s="14"/>
      <c r="D545" s="14"/>
    </row>
    <row r="546" spans="1:4">
      <c r="A546" s="14"/>
      <c r="B546" s="14"/>
      <c r="D546" s="14"/>
    </row>
    <row r="547" spans="1:4">
      <c r="A547" s="14"/>
      <c r="B547" s="14"/>
      <c r="D547" s="14"/>
    </row>
    <row r="548" spans="1:4">
      <c r="A548" s="14"/>
      <c r="B548" s="14"/>
      <c r="D548" s="14"/>
    </row>
    <row r="549" spans="1:4">
      <c r="A549" s="14"/>
      <c r="B549" s="14"/>
      <c r="D549" s="14"/>
    </row>
    <row r="550" spans="1:4">
      <c r="A550" s="14"/>
      <c r="B550" s="14"/>
      <c r="D550" s="14"/>
    </row>
    <row r="551" spans="1:4">
      <c r="A551" s="14"/>
      <c r="B551" s="14"/>
      <c r="D551" s="14"/>
    </row>
    <row r="552" spans="1:4">
      <c r="A552" s="14"/>
      <c r="B552" s="14"/>
      <c r="D552" s="14"/>
    </row>
    <row r="553" spans="1:4">
      <c r="A553" s="14"/>
      <c r="B553" s="14"/>
      <c r="D553" s="14"/>
    </row>
    <row r="554" spans="1:4">
      <c r="A554" s="14"/>
      <c r="B554" s="14"/>
      <c r="D554" s="14"/>
    </row>
    <row r="555" spans="1:4">
      <c r="A555" s="14"/>
      <c r="B555" s="14"/>
      <c r="D555" s="14"/>
    </row>
    <row r="556" spans="1:4">
      <c r="A556" s="14"/>
      <c r="B556" s="14"/>
      <c r="D556" s="14"/>
    </row>
    <row r="557" spans="1:4">
      <c r="A557" s="14"/>
      <c r="B557" s="14"/>
      <c r="D557" s="14"/>
    </row>
    <row r="558" spans="1:4">
      <c r="A558" s="14"/>
      <c r="B558" s="14"/>
      <c r="D558" s="14"/>
    </row>
    <row r="559" spans="1:4">
      <c r="A559" s="14"/>
      <c r="B559" s="14"/>
      <c r="D559" s="14"/>
    </row>
    <row r="560" spans="1:4">
      <c r="A560" s="14"/>
      <c r="B560" s="14"/>
      <c r="D560" s="14"/>
    </row>
    <row r="561" spans="1:4">
      <c r="A561" s="14"/>
      <c r="B561" s="14"/>
      <c r="D561" s="14"/>
    </row>
    <row r="562" spans="1:4">
      <c r="A562" s="14"/>
      <c r="B562" s="14"/>
      <c r="D562" s="14"/>
    </row>
    <row r="563" spans="1:4">
      <c r="A563" s="14"/>
      <c r="B563" s="14"/>
      <c r="D563" s="14"/>
    </row>
    <row r="564" spans="1:4">
      <c r="A564" s="14"/>
      <c r="B564" s="14"/>
      <c r="D564" s="14"/>
    </row>
    <row r="565" spans="1:4">
      <c r="A565" s="14"/>
      <c r="B565" s="14"/>
      <c r="D565" s="14"/>
    </row>
    <row r="566" spans="1:4">
      <c r="A566" s="14"/>
      <c r="B566" s="14"/>
      <c r="D566" s="14"/>
    </row>
    <row r="567" spans="1:4">
      <c r="A567" s="14"/>
      <c r="B567" s="14"/>
      <c r="D567" s="14"/>
    </row>
    <row r="568" spans="1:4">
      <c r="A568" s="14"/>
      <c r="B568" s="14"/>
      <c r="D568" s="14"/>
    </row>
    <row r="569" spans="1:4">
      <c r="A569" s="14"/>
      <c r="B569" s="14"/>
      <c r="D569" s="14"/>
    </row>
    <row r="570" spans="1:4">
      <c r="A570" s="14"/>
      <c r="B570" s="14"/>
      <c r="D570" s="14"/>
    </row>
    <row r="571" spans="1:4">
      <c r="A571" s="14"/>
      <c r="B571" s="14"/>
      <c r="D571" s="14"/>
    </row>
    <row r="572" spans="1:4">
      <c r="A572" s="14"/>
      <c r="B572" s="14"/>
      <c r="D572" s="14"/>
    </row>
    <row r="573" spans="1:4">
      <c r="A573" s="14"/>
      <c r="B573" s="14"/>
      <c r="D573" s="14"/>
    </row>
    <row r="574" spans="1:4">
      <c r="A574" s="14"/>
      <c r="B574" s="14"/>
      <c r="D574" s="14"/>
    </row>
    <row r="575" spans="1:4">
      <c r="A575" s="14"/>
      <c r="B575" s="14"/>
      <c r="D575" s="14"/>
    </row>
    <row r="576" spans="1:4">
      <c r="A576" s="14"/>
      <c r="B576" s="14"/>
      <c r="D576" s="14"/>
    </row>
    <row r="577" spans="1:4">
      <c r="A577" s="14"/>
      <c r="B577" s="14"/>
      <c r="D577" s="14"/>
    </row>
    <row r="578" spans="1:4">
      <c r="A578" s="14"/>
      <c r="B578" s="14"/>
      <c r="D578" s="14"/>
    </row>
    <row r="579" spans="1:4">
      <c r="A579" s="14"/>
      <c r="B579" s="14"/>
      <c r="D579" s="14"/>
    </row>
    <row r="580" spans="1:4">
      <c r="A580" s="14"/>
      <c r="B580" s="14"/>
      <c r="D580" s="14"/>
    </row>
    <row r="581" spans="1:4">
      <c r="A581" s="14"/>
      <c r="B581" s="14"/>
      <c r="D581" s="14"/>
    </row>
    <row r="582" spans="1:4">
      <c r="A582" s="14"/>
      <c r="B582" s="14"/>
      <c r="D582" s="14"/>
    </row>
    <row r="583" spans="1:4">
      <c r="A583" s="14"/>
      <c r="B583" s="14"/>
      <c r="D583" s="14"/>
    </row>
    <row r="584" spans="1:4">
      <c r="A584" s="14"/>
      <c r="B584" s="14"/>
      <c r="D584" s="14"/>
    </row>
    <row r="585" spans="1:4">
      <c r="A585" s="14"/>
      <c r="B585" s="14"/>
      <c r="D585" s="14"/>
    </row>
    <row r="586" spans="1:4">
      <c r="A586" s="14"/>
      <c r="B586" s="14"/>
      <c r="D586" s="14"/>
    </row>
    <row r="587" spans="1:4">
      <c r="A587" s="14"/>
      <c r="B587" s="14"/>
      <c r="D587" s="14"/>
    </row>
    <row r="588" spans="1:4">
      <c r="A588" s="14"/>
      <c r="B588" s="14"/>
      <c r="D588" s="14"/>
    </row>
    <row r="589" spans="1:4">
      <c r="A589" s="14"/>
      <c r="B589" s="14"/>
      <c r="D589" s="14"/>
    </row>
    <row r="590" spans="1:4">
      <c r="A590" s="14"/>
      <c r="B590" s="14"/>
      <c r="D590" s="14"/>
    </row>
    <row r="591" spans="1:4">
      <c r="A591" s="14"/>
      <c r="B591" s="14"/>
      <c r="D591" s="14"/>
    </row>
    <row r="592" spans="1:4">
      <c r="A592" s="14"/>
      <c r="B592" s="14"/>
      <c r="D592" s="14"/>
    </row>
    <row r="593" spans="1:4">
      <c r="A593" s="14"/>
      <c r="B593" s="14"/>
      <c r="D593" s="14"/>
    </row>
    <row r="594" spans="1:4">
      <c r="A594" s="14"/>
      <c r="B594" s="14"/>
      <c r="D594" s="14"/>
    </row>
    <row r="595" spans="1:4">
      <c r="A595" s="14"/>
      <c r="B595" s="14"/>
      <c r="D595" s="14"/>
    </row>
    <row r="596" spans="1:4">
      <c r="A596" s="14"/>
      <c r="B596" s="14"/>
      <c r="D596" s="14"/>
    </row>
    <row r="597" spans="1:4">
      <c r="A597" s="14"/>
      <c r="B597" s="14"/>
      <c r="D597" s="14"/>
    </row>
    <row r="598" spans="1:4">
      <c r="A598" s="14"/>
      <c r="B598" s="14"/>
      <c r="D598" s="14"/>
    </row>
    <row r="599" spans="1:4">
      <c r="A599" s="14"/>
      <c r="B599" s="14"/>
      <c r="D599" s="14"/>
    </row>
    <row r="600" spans="1:4">
      <c r="A600" s="14"/>
      <c r="B600" s="14"/>
      <c r="D600" s="14"/>
    </row>
    <row r="601" spans="1:4">
      <c r="A601" s="14"/>
      <c r="B601" s="14"/>
      <c r="D601" s="14"/>
    </row>
    <row r="602" spans="1:4">
      <c r="A602" s="14"/>
      <c r="B602" s="14"/>
      <c r="D602" s="14"/>
    </row>
    <row r="603" spans="1:4">
      <c r="A603" s="14"/>
      <c r="B603" s="14"/>
      <c r="D603" s="14"/>
    </row>
    <row r="604" spans="1:4">
      <c r="A604" s="14"/>
      <c r="B604" s="14"/>
      <c r="D604" s="14"/>
    </row>
    <row r="605" spans="1:4">
      <c r="A605" s="14"/>
      <c r="B605" s="14"/>
      <c r="D605" s="14"/>
    </row>
    <row r="606" spans="1:4">
      <c r="A606" s="14"/>
      <c r="B606" s="14"/>
      <c r="D606" s="14"/>
    </row>
    <row r="607" spans="1:4">
      <c r="A607" s="14"/>
      <c r="B607" s="14"/>
      <c r="D607" s="14"/>
    </row>
    <row r="608" spans="1:4">
      <c r="A608" s="14"/>
      <c r="B608" s="14"/>
      <c r="D608" s="14"/>
    </row>
    <row r="609" spans="1:4">
      <c r="A609" s="14"/>
      <c r="B609" s="14"/>
      <c r="D609" s="14"/>
    </row>
    <row r="610" spans="1:4">
      <c r="A610" s="14"/>
      <c r="B610" s="14"/>
      <c r="D610" s="14"/>
    </row>
    <row r="611" spans="1:4">
      <c r="A611" s="14"/>
      <c r="B611" s="14"/>
      <c r="D611" s="14"/>
    </row>
    <row r="612" spans="1:4">
      <c r="A612" s="14"/>
      <c r="B612" s="14"/>
      <c r="D612" s="14"/>
    </row>
    <row r="613" spans="1:4">
      <c r="A613" s="14"/>
      <c r="B613" s="14"/>
      <c r="D613" s="14"/>
    </row>
    <row r="614" spans="1:4">
      <c r="A614" s="14"/>
      <c r="B614" s="14"/>
      <c r="D614" s="14"/>
    </row>
    <row r="615" spans="1:4">
      <c r="A615" s="14"/>
      <c r="B615" s="14"/>
      <c r="D615" s="14"/>
    </row>
    <row r="616" spans="1:4">
      <c r="A616" s="14"/>
      <c r="B616" s="14"/>
      <c r="D616" s="14"/>
    </row>
    <row r="617" spans="1:4">
      <c r="A617" s="14"/>
      <c r="B617" s="14"/>
      <c r="D617" s="14"/>
    </row>
    <row r="618" spans="1:4">
      <c r="A618" s="14"/>
      <c r="B618" s="14"/>
      <c r="D618" s="14"/>
    </row>
    <row r="619" spans="1:4">
      <c r="A619" s="14"/>
      <c r="B619" s="14"/>
      <c r="D619" s="14"/>
    </row>
    <row r="620" spans="1:4">
      <c r="A620" s="14"/>
      <c r="B620" s="14"/>
      <c r="D620" s="14"/>
    </row>
    <row r="621" spans="1:4">
      <c r="A621" s="14"/>
      <c r="B621" s="14"/>
      <c r="D621" s="14"/>
    </row>
    <row r="622" spans="1:4">
      <c r="A622" s="14"/>
      <c r="B622" s="14"/>
      <c r="D622" s="14"/>
    </row>
    <row r="623" spans="1:4">
      <c r="A623" s="14"/>
      <c r="B623" s="14"/>
      <c r="D623" s="14"/>
    </row>
    <row r="624" spans="1:4">
      <c r="A624" s="14"/>
      <c r="B624" s="14"/>
      <c r="D624" s="14"/>
    </row>
    <row r="625" spans="1:4">
      <c r="A625" s="14"/>
      <c r="B625" s="14"/>
      <c r="D625" s="14"/>
    </row>
    <row r="626" spans="1:4">
      <c r="A626" s="14"/>
      <c r="B626" s="14"/>
      <c r="D626" s="14"/>
    </row>
    <row r="627" spans="1:4">
      <c r="A627" s="14"/>
      <c r="B627" s="14"/>
      <c r="D627" s="14"/>
    </row>
    <row r="628" spans="1:4">
      <c r="A628" s="14"/>
      <c r="B628" s="14"/>
      <c r="D628" s="14"/>
    </row>
    <row r="629" spans="1:4">
      <c r="A629" s="14"/>
      <c r="B629" s="14"/>
      <c r="D629" s="14"/>
    </row>
    <row r="630" spans="1:4">
      <c r="A630" s="14"/>
      <c r="B630" s="14"/>
      <c r="D630" s="14"/>
    </row>
    <row r="631" spans="1:4">
      <c r="A631" s="14"/>
      <c r="B631" s="14"/>
      <c r="D631" s="14"/>
    </row>
    <row r="632" spans="1:4">
      <c r="A632" s="14"/>
      <c r="B632" s="14"/>
      <c r="D632" s="14"/>
    </row>
    <row r="633" spans="1:4">
      <c r="A633" s="14"/>
      <c r="B633" s="14"/>
      <c r="D633" s="14"/>
    </row>
    <row r="634" spans="1:4">
      <c r="A634" s="14"/>
      <c r="B634" s="14"/>
      <c r="D634" s="14"/>
    </row>
    <row r="635" spans="1:4">
      <c r="A635" s="14"/>
      <c r="B635" s="14"/>
      <c r="D635" s="14"/>
    </row>
    <row r="636" spans="1:4">
      <c r="A636" s="14"/>
      <c r="B636" s="14"/>
      <c r="D636" s="14"/>
    </row>
    <row r="637" spans="1:4">
      <c r="A637" s="14"/>
      <c r="B637" s="14"/>
      <c r="D637" s="14"/>
    </row>
    <row r="638" spans="1:4">
      <c r="A638" s="14"/>
      <c r="B638" s="14"/>
      <c r="D638" s="14"/>
    </row>
    <row r="639" spans="1:4">
      <c r="A639" s="14"/>
      <c r="B639" s="14"/>
      <c r="D639" s="14"/>
    </row>
    <row r="640" spans="1:4">
      <c r="A640" s="14"/>
      <c r="B640" s="14"/>
      <c r="D640" s="14"/>
    </row>
    <row r="641" spans="1:4">
      <c r="A641" s="14"/>
      <c r="B641" s="14"/>
      <c r="D641" s="14"/>
    </row>
    <row r="642" spans="1:4">
      <c r="A642" s="14"/>
      <c r="B642" s="14"/>
      <c r="D642" s="14"/>
    </row>
    <row r="643" spans="1:4">
      <c r="A643" s="14"/>
      <c r="B643" s="14"/>
      <c r="D643" s="14"/>
    </row>
    <row r="644" spans="1:4">
      <c r="A644" s="14"/>
      <c r="B644" s="14"/>
      <c r="D644" s="14"/>
    </row>
    <row r="645" spans="1:4">
      <c r="A645" s="14"/>
      <c r="B645" s="14"/>
      <c r="D645" s="14"/>
    </row>
    <row r="646" spans="1:4">
      <c r="A646" s="14"/>
      <c r="B646" s="14"/>
      <c r="D646" s="14"/>
    </row>
    <row r="647" spans="1:4">
      <c r="A647" s="14"/>
      <c r="B647" s="14"/>
      <c r="D647" s="14"/>
    </row>
    <row r="648" spans="1:4">
      <c r="A648" s="14"/>
      <c r="B648" s="14"/>
      <c r="D648" s="14"/>
    </row>
    <row r="649" spans="1:4">
      <c r="A649" s="14"/>
      <c r="B649" s="14"/>
      <c r="D649" s="14"/>
    </row>
    <row r="650" spans="1:4">
      <c r="A650" s="14"/>
      <c r="B650" s="14"/>
      <c r="D650" s="14"/>
    </row>
    <row r="651" spans="1:4">
      <c r="A651" s="14"/>
      <c r="B651" s="14"/>
      <c r="D651" s="14"/>
    </row>
    <row r="652" spans="1:4">
      <c r="A652" s="14"/>
      <c r="B652" s="14"/>
      <c r="D652" s="14"/>
    </row>
    <row r="653" spans="1:4">
      <c r="A653" s="14"/>
      <c r="B653" s="14"/>
      <c r="D653" s="14"/>
    </row>
    <row r="654" spans="1:4">
      <c r="A654" s="14"/>
      <c r="B654" s="14"/>
      <c r="D654" s="14"/>
    </row>
    <row r="655" spans="1:4">
      <c r="A655" s="14"/>
      <c r="B655" s="14"/>
      <c r="D655" s="14"/>
    </row>
    <row r="656" spans="1:4">
      <c r="A656" s="14"/>
      <c r="B656" s="14"/>
      <c r="D656" s="14"/>
    </row>
    <row r="657" spans="1:4">
      <c r="A657" s="14"/>
      <c r="B657" s="14"/>
      <c r="D657" s="14"/>
    </row>
    <row r="658" spans="1:4">
      <c r="A658" s="14"/>
      <c r="B658" s="14"/>
      <c r="D658" s="14"/>
    </row>
    <row r="659" spans="1:4">
      <c r="A659" s="14"/>
      <c r="B659" s="14"/>
      <c r="D659" s="14"/>
    </row>
    <row r="660" spans="1:4">
      <c r="A660" s="14"/>
      <c r="B660" s="14"/>
      <c r="D660" s="14"/>
    </row>
    <row r="661" spans="1:4">
      <c r="A661" s="14"/>
      <c r="B661" s="14"/>
      <c r="D661" s="14"/>
    </row>
    <row r="662" spans="1:4">
      <c r="A662" s="14"/>
      <c r="B662" s="14"/>
      <c r="D662" s="14"/>
    </row>
    <row r="663" spans="1:4">
      <c r="A663" s="14"/>
      <c r="B663" s="14"/>
      <c r="D663" s="14"/>
    </row>
    <row r="664" spans="1:4">
      <c r="A664" s="14"/>
      <c r="B664" s="14"/>
      <c r="D664" s="14"/>
    </row>
    <row r="665" spans="1:4">
      <c r="A665" s="14"/>
      <c r="B665" s="14"/>
      <c r="D665" s="14"/>
    </row>
    <row r="666" spans="1:4">
      <c r="A666" s="14"/>
      <c r="B666" s="14"/>
      <c r="D666" s="14"/>
    </row>
    <row r="667" spans="1:4">
      <c r="A667" s="14"/>
      <c r="B667" s="14"/>
      <c r="D667" s="14"/>
    </row>
    <row r="668" spans="1:4">
      <c r="A668" s="14"/>
      <c r="B668" s="14"/>
      <c r="D668" s="14"/>
    </row>
    <row r="669" spans="1:4">
      <c r="A669" s="14"/>
      <c r="B669" s="14"/>
      <c r="D669" s="14"/>
    </row>
    <row r="670" spans="1:4">
      <c r="A670" s="14"/>
      <c r="B670" s="14"/>
      <c r="D670" s="14"/>
    </row>
    <row r="671" spans="1:4">
      <c r="A671" s="14"/>
      <c r="B671" s="14"/>
      <c r="D671" s="14"/>
    </row>
    <row r="672" spans="1:4">
      <c r="A672" s="14"/>
      <c r="B672" s="14"/>
      <c r="D672" s="14"/>
    </row>
    <row r="673" spans="1:4">
      <c r="A673" s="14"/>
      <c r="B673" s="14"/>
      <c r="D673" s="14"/>
    </row>
    <row r="674" spans="1:4">
      <c r="A674" s="14"/>
      <c r="B674" s="14"/>
      <c r="D674" s="14"/>
    </row>
    <row r="675" spans="1:4">
      <c r="A675" s="14"/>
      <c r="B675" s="14"/>
      <c r="D675" s="14"/>
    </row>
    <row r="676" spans="1:4">
      <c r="A676" s="14"/>
      <c r="B676" s="14"/>
      <c r="D676" s="14"/>
    </row>
    <row r="677" spans="1:4">
      <c r="A677" s="14"/>
      <c r="B677" s="14"/>
      <c r="D677" s="14"/>
    </row>
    <row r="678" spans="1:4">
      <c r="A678" s="14"/>
      <c r="B678" s="14"/>
      <c r="D678" s="14"/>
    </row>
    <row r="679" spans="1:4">
      <c r="A679" s="14"/>
      <c r="B679" s="14"/>
      <c r="D679" s="14"/>
    </row>
    <row r="680" spans="1:4">
      <c r="D680" s="14"/>
    </row>
    <row r="681" spans="1:4">
      <c r="D681" s="14"/>
    </row>
    <row r="682" spans="1:4">
      <c r="D682" s="14"/>
    </row>
    <row r="683" spans="1:4">
      <c r="D683" s="14"/>
    </row>
    <row r="684" spans="1:4">
      <c r="D684" s="14"/>
    </row>
    <row r="685" spans="1:4">
      <c r="D685" s="14"/>
    </row>
    <row r="686" spans="1:4">
      <c r="D686" s="14"/>
    </row>
    <row r="687" spans="1:4">
      <c r="D687" s="14"/>
    </row>
    <row r="688" spans="1:4">
      <c r="D688" s="14"/>
    </row>
    <row r="689" spans="4:4">
      <c r="D689" s="14"/>
    </row>
    <row r="690" spans="4:4">
      <c r="D690" s="14"/>
    </row>
    <row r="691" spans="4:4">
      <c r="D691" s="14"/>
    </row>
    <row r="692" spans="4:4">
      <c r="D692" s="14"/>
    </row>
    <row r="693" spans="4:4">
      <c r="D693" s="14"/>
    </row>
    <row r="694" spans="4:4">
      <c r="D694" s="14"/>
    </row>
    <row r="695" spans="4:4">
      <c r="D695" s="14"/>
    </row>
    <row r="696" spans="4:4">
      <c r="D696" s="14"/>
    </row>
    <row r="697" spans="4:4">
      <c r="D697" s="14"/>
    </row>
    <row r="698" spans="4:4">
      <c r="D698" s="14"/>
    </row>
    <row r="699" spans="4:4">
      <c r="D699" s="14"/>
    </row>
    <row r="700" spans="4:4">
      <c r="D700" s="14"/>
    </row>
    <row r="701" spans="4:4">
      <c r="D701" s="14"/>
    </row>
    <row r="702" spans="4:4">
      <c r="D702" s="14"/>
    </row>
    <row r="703" spans="4:4">
      <c r="D703" s="14"/>
    </row>
    <row r="704" spans="4:4">
      <c r="D704" s="14"/>
    </row>
    <row r="705" spans="4:4">
      <c r="D705" s="14"/>
    </row>
    <row r="706" spans="4:4">
      <c r="D706" s="14"/>
    </row>
    <row r="707" spans="4:4">
      <c r="D707" s="14"/>
    </row>
    <row r="708" spans="4:4">
      <c r="D708" s="14"/>
    </row>
    <row r="709" spans="4:4">
      <c r="D709" s="14"/>
    </row>
    <row r="710" spans="4:4">
      <c r="D710" s="14"/>
    </row>
    <row r="711" spans="4:4">
      <c r="D711" s="14"/>
    </row>
    <row r="712" spans="4:4">
      <c r="D712" s="14"/>
    </row>
    <row r="713" spans="4:4">
      <c r="D713" s="14"/>
    </row>
    <row r="714" spans="4:4">
      <c r="D714" s="14"/>
    </row>
    <row r="715" spans="4:4">
      <c r="D715" s="14"/>
    </row>
    <row r="716" spans="4:4">
      <c r="D716" s="14"/>
    </row>
    <row r="717" spans="4:4">
      <c r="D717" s="14"/>
    </row>
    <row r="718" spans="4:4">
      <c r="D718" s="14"/>
    </row>
    <row r="719" spans="4:4">
      <c r="D719" s="14"/>
    </row>
    <row r="720" spans="4:4">
      <c r="D720" s="14"/>
    </row>
    <row r="721" spans="4:4">
      <c r="D721" s="14"/>
    </row>
    <row r="722" spans="4:4">
      <c r="D722" s="14"/>
    </row>
    <row r="723" spans="4:4">
      <c r="D723" s="14"/>
    </row>
    <row r="724" spans="4:4">
      <c r="D724" s="14"/>
    </row>
    <row r="725" spans="4:4">
      <c r="D725" s="14"/>
    </row>
    <row r="726" spans="4:4">
      <c r="D726" s="14"/>
    </row>
    <row r="727" spans="4:4">
      <c r="D727" s="14"/>
    </row>
    <row r="728" spans="4:4">
      <c r="D728" s="14"/>
    </row>
    <row r="729" spans="4:4">
      <c r="D729" s="14"/>
    </row>
    <row r="730" spans="4:4">
      <c r="D730" s="14"/>
    </row>
    <row r="731" spans="4:4">
      <c r="D731" s="14"/>
    </row>
    <row r="732" spans="4:4">
      <c r="D732" s="14"/>
    </row>
    <row r="733" spans="4:4">
      <c r="D733" s="14"/>
    </row>
    <row r="734" spans="4:4">
      <c r="D734" s="14"/>
    </row>
    <row r="735" spans="4:4">
      <c r="D735" s="14"/>
    </row>
    <row r="736" spans="4:4">
      <c r="D736" s="14"/>
    </row>
    <row r="737" spans="4:4">
      <c r="D737" s="14"/>
    </row>
    <row r="738" spans="4:4">
      <c r="D738" s="14"/>
    </row>
    <row r="739" spans="4:4">
      <c r="D739" s="14"/>
    </row>
    <row r="740" spans="4:4">
      <c r="D740" s="14"/>
    </row>
    <row r="741" spans="4:4">
      <c r="D741" s="14"/>
    </row>
    <row r="742" spans="4:4">
      <c r="D742" s="14"/>
    </row>
    <row r="743" spans="4:4">
      <c r="D743" s="14"/>
    </row>
    <row r="744" spans="4:4">
      <c r="D744" s="14"/>
    </row>
    <row r="745" spans="4:4">
      <c r="D745" s="14"/>
    </row>
    <row r="746" spans="4:4">
      <c r="D746" s="14"/>
    </row>
    <row r="747" spans="4:4">
      <c r="D747" s="14"/>
    </row>
    <row r="748" spans="4:4">
      <c r="D748" s="14"/>
    </row>
    <row r="749" spans="4:4">
      <c r="D749" s="14"/>
    </row>
    <row r="750" spans="4:4">
      <c r="D750" s="14"/>
    </row>
    <row r="751" spans="4:4">
      <c r="D751" s="14"/>
    </row>
    <row r="752" spans="4:4">
      <c r="D752" s="14"/>
    </row>
    <row r="753" spans="4:4">
      <c r="D753" s="14"/>
    </row>
    <row r="754" spans="4:4">
      <c r="D754" s="14"/>
    </row>
    <row r="755" spans="4:4">
      <c r="D755" s="14"/>
    </row>
    <row r="756" spans="4:4">
      <c r="D756" s="14"/>
    </row>
    <row r="757" spans="4:4">
      <c r="D757" s="14"/>
    </row>
    <row r="758" spans="4:4">
      <c r="D758" s="14"/>
    </row>
    <row r="759" spans="4:4">
      <c r="D759" s="14"/>
    </row>
    <row r="760" spans="4:4">
      <c r="D760" s="14"/>
    </row>
    <row r="761" spans="4:4">
      <c r="D761" s="14"/>
    </row>
    <row r="762" spans="4:4">
      <c r="D762" s="14"/>
    </row>
    <row r="763" spans="4:4">
      <c r="D763" s="14"/>
    </row>
    <row r="764" spans="4:4">
      <c r="D764" s="14"/>
    </row>
    <row r="765" spans="4:4">
      <c r="D765" s="14"/>
    </row>
    <row r="766" spans="4:4">
      <c r="D766" s="14"/>
    </row>
    <row r="767" spans="4:4">
      <c r="D767" s="14"/>
    </row>
    <row r="768" spans="4:4">
      <c r="D768" s="14"/>
    </row>
    <row r="769" spans="4:4">
      <c r="D769" s="14"/>
    </row>
    <row r="770" spans="4:4">
      <c r="D770" s="14"/>
    </row>
    <row r="771" spans="4:4">
      <c r="D771" s="14"/>
    </row>
    <row r="772" spans="4:4">
      <c r="D772" s="14"/>
    </row>
    <row r="773" spans="4:4">
      <c r="D773" s="14"/>
    </row>
    <row r="774" spans="4:4">
      <c r="D774" s="14"/>
    </row>
    <row r="775" spans="4:4">
      <c r="D775" s="14"/>
    </row>
    <row r="776" spans="4:4">
      <c r="D776" s="14"/>
    </row>
    <row r="777" spans="4:4">
      <c r="D777" s="14"/>
    </row>
    <row r="778" spans="4:4">
      <c r="D778" s="14"/>
    </row>
    <row r="779" spans="4:4">
      <c r="D779" s="14"/>
    </row>
    <row r="780" spans="4:4">
      <c r="D780" s="14"/>
    </row>
    <row r="781" spans="4:4">
      <c r="D781" s="14"/>
    </row>
    <row r="782" spans="4:4">
      <c r="D782" s="14"/>
    </row>
    <row r="783" spans="4:4">
      <c r="D783" s="14"/>
    </row>
    <row r="784" spans="4:4">
      <c r="D784" s="14"/>
    </row>
    <row r="785" spans="4:4">
      <c r="D785" s="14"/>
    </row>
    <row r="786" spans="4:4">
      <c r="D786" s="14"/>
    </row>
    <row r="787" spans="4:4">
      <c r="D787" s="14"/>
    </row>
  </sheetData>
  <sheetProtection algorithmName="SHA-512" hashValue="bzbZ80qwA/x0HbfkV81SBa4r+vlErVF5Oly1S2JLkH9EFPjJJVl+2lG3YTvczqX9t8lIHO6zqjCmgQEvso6LLA==" saltValue="SgF9C1ixwKlr1/NeyB2E1A==" spinCount="100000" sheet="1" objects="1" scenarios="1"/>
  <mergeCells count="3">
    <mergeCell ref="D1:E1"/>
    <mergeCell ref="D2:E2"/>
    <mergeCell ref="C16:D16"/>
  </mergeCells>
  <conditionalFormatting sqref="F1:K1">
    <cfRule type="expression" dxfId="12" priority="1">
      <formula>$F$1&lt;&gt;""</formula>
    </cfRule>
  </conditionalFormatting>
  <pageMargins left="0.7" right="0.7" top="0.78740157499999996" bottom="0.78740157499999996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4545-BC87-4072-8E1A-F5BDECF9FAC2}">
  <sheetPr>
    <tabColor rgb="FF92D050"/>
    <pageSetUpPr fitToPage="1"/>
  </sheetPr>
  <dimension ref="A1:I781"/>
  <sheetViews>
    <sheetView zoomScale="85" zoomScaleNormal="85" workbookViewId="0">
      <selection activeCell="G17" sqref="G17"/>
    </sheetView>
  </sheetViews>
  <sheetFormatPr baseColWidth="10" defaultColWidth="11.44140625" defaultRowHeight="12"/>
  <cols>
    <col min="1" max="1" width="5.6640625" style="272" customWidth="1"/>
    <col min="2" max="2" width="24.44140625" style="272" customWidth="1"/>
    <col min="3" max="3" width="15.109375" style="224" customWidth="1"/>
    <col min="4" max="4" width="13.6640625" style="224" customWidth="1"/>
    <col min="5" max="5" width="24.6640625" style="224" customWidth="1"/>
    <col min="6" max="6" width="10.5546875" style="224" customWidth="1"/>
    <col min="7" max="7" width="8.33203125" style="224" customWidth="1"/>
    <col min="8" max="9" width="14.33203125" style="224" customWidth="1"/>
    <col min="10" max="245" width="11.44140625" style="224"/>
    <col min="246" max="246" width="5.6640625" style="224" customWidth="1"/>
    <col min="247" max="247" width="14.109375" style="224" customWidth="1"/>
    <col min="248" max="248" width="15.44140625" style="224" customWidth="1"/>
    <col min="249" max="249" width="11.88671875" style="224" customWidth="1"/>
    <col min="250" max="250" width="8.88671875" style="224" customWidth="1"/>
    <col min="251" max="251" width="6.44140625" style="224" customWidth="1"/>
    <col min="252" max="252" width="10.44140625" style="224" customWidth="1"/>
    <col min="253" max="253" width="11.6640625" style="224" customWidth="1"/>
    <col min="254" max="254" width="5.5546875" style="224" customWidth="1"/>
    <col min="255" max="255" width="6.88671875" style="224" customWidth="1"/>
    <col min="256" max="256" width="7.6640625" style="224" bestFit="1" customWidth="1"/>
    <col min="257" max="257" width="9.109375" style="224" customWidth="1"/>
    <col min="258" max="501" width="11.44140625" style="224"/>
    <col min="502" max="502" width="5.6640625" style="224" customWidth="1"/>
    <col min="503" max="503" width="14.109375" style="224" customWidth="1"/>
    <col min="504" max="504" width="15.44140625" style="224" customWidth="1"/>
    <col min="505" max="505" width="11.88671875" style="224" customWidth="1"/>
    <col min="506" max="506" width="8.88671875" style="224" customWidth="1"/>
    <col min="507" max="507" width="6.44140625" style="224" customWidth="1"/>
    <col min="508" max="508" width="10.44140625" style="224" customWidth="1"/>
    <col min="509" max="509" width="11.6640625" style="224" customWidth="1"/>
    <col min="510" max="510" width="5.5546875" style="224" customWidth="1"/>
    <col min="511" max="511" width="6.88671875" style="224" customWidth="1"/>
    <col min="512" max="512" width="7.6640625" style="224" bestFit="1" customWidth="1"/>
    <col min="513" max="513" width="9.109375" style="224" customWidth="1"/>
    <col min="514" max="757" width="11.44140625" style="224"/>
    <col min="758" max="758" width="5.6640625" style="224" customWidth="1"/>
    <col min="759" max="759" width="14.109375" style="224" customWidth="1"/>
    <col min="760" max="760" width="15.44140625" style="224" customWidth="1"/>
    <col min="761" max="761" width="11.88671875" style="224" customWidth="1"/>
    <col min="762" max="762" width="8.88671875" style="224" customWidth="1"/>
    <col min="763" max="763" width="6.44140625" style="224" customWidth="1"/>
    <col min="764" max="764" width="10.44140625" style="224" customWidth="1"/>
    <col min="765" max="765" width="11.6640625" style="224" customWidth="1"/>
    <col min="766" max="766" width="5.5546875" style="224" customWidth="1"/>
    <col min="767" max="767" width="6.88671875" style="224" customWidth="1"/>
    <col min="768" max="768" width="7.6640625" style="224" bestFit="1" customWidth="1"/>
    <col min="769" max="769" width="9.109375" style="224" customWidth="1"/>
    <col min="770" max="1013" width="11.44140625" style="224"/>
    <col min="1014" max="1014" width="5.6640625" style="224" customWidth="1"/>
    <col min="1015" max="1015" width="14.109375" style="224" customWidth="1"/>
    <col min="1016" max="1016" width="15.44140625" style="224" customWidth="1"/>
    <col min="1017" max="1017" width="11.88671875" style="224" customWidth="1"/>
    <col min="1018" max="1018" width="8.88671875" style="224" customWidth="1"/>
    <col min="1019" max="1019" width="6.44140625" style="224" customWidth="1"/>
    <col min="1020" max="1020" width="10.44140625" style="224" customWidth="1"/>
    <col min="1021" max="1021" width="11.6640625" style="224" customWidth="1"/>
    <col min="1022" max="1022" width="5.5546875" style="224" customWidth="1"/>
    <col min="1023" max="1023" width="6.88671875" style="224" customWidth="1"/>
    <col min="1024" max="1024" width="7.6640625" style="224" bestFit="1" customWidth="1"/>
    <col min="1025" max="1025" width="9.109375" style="224" customWidth="1"/>
    <col min="1026" max="1269" width="11.44140625" style="224"/>
    <col min="1270" max="1270" width="5.6640625" style="224" customWidth="1"/>
    <col min="1271" max="1271" width="14.109375" style="224" customWidth="1"/>
    <col min="1272" max="1272" width="15.44140625" style="224" customWidth="1"/>
    <col min="1273" max="1273" width="11.88671875" style="224" customWidth="1"/>
    <col min="1274" max="1274" width="8.88671875" style="224" customWidth="1"/>
    <col min="1275" max="1275" width="6.44140625" style="224" customWidth="1"/>
    <col min="1276" max="1276" width="10.44140625" style="224" customWidth="1"/>
    <col min="1277" max="1277" width="11.6640625" style="224" customWidth="1"/>
    <col min="1278" max="1278" width="5.5546875" style="224" customWidth="1"/>
    <col min="1279" max="1279" width="6.88671875" style="224" customWidth="1"/>
    <col min="1280" max="1280" width="7.6640625" style="224" bestFit="1" customWidth="1"/>
    <col min="1281" max="1281" width="9.109375" style="224" customWidth="1"/>
    <col min="1282" max="1525" width="11.44140625" style="224"/>
    <col min="1526" max="1526" width="5.6640625" style="224" customWidth="1"/>
    <col min="1527" max="1527" width="14.109375" style="224" customWidth="1"/>
    <col min="1528" max="1528" width="15.44140625" style="224" customWidth="1"/>
    <col min="1529" max="1529" width="11.88671875" style="224" customWidth="1"/>
    <col min="1530" max="1530" width="8.88671875" style="224" customWidth="1"/>
    <col min="1531" max="1531" width="6.44140625" style="224" customWidth="1"/>
    <col min="1532" max="1532" width="10.44140625" style="224" customWidth="1"/>
    <col min="1533" max="1533" width="11.6640625" style="224" customWidth="1"/>
    <col min="1534" max="1534" width="5.5546875" style="224" customWidth="1"/>
    <col min="1535" max="1535" width="6.88671875" style="224" customWidth="1"/>
    <col min="1536" max="1536" width="7.6640625" style="224" bestFit="1" customWidth="1"/>
    <col min="1537" max="1537" width="9.109375" style="224" customWidth="1"/>
    <col min="1538" max="1781" width="11.44140625" style="224"/>
    <col min="1782" max="1782" width="5.6640625" style="224" customWidth="1"/>
    <col min="1783" max="1783" width="14.109375" style="224" customWidth="1"/>
    <col min="1784" max="1784" width="15.44140625" style="224" customWidth="1"/>
    <col min="1785" max="1785" width="11.88671875" style="224" customWidth="1"/>
    <col min="1786" max="1786" width="8.88671875" style="224" customWidth="1"/>
    <col min="1787" max="1787" width="6.44140625" style="224" customWidth="1"/>
    <col min="1788" max="1788" width="10.44140625" style="224" customWidth="1"/>
    <col min="1789" max="1789" width="11.6640625" style="224" customWidth="1"/>
    <col min="1790" max="1790" width="5.5546875" style="224" customWidth="1"/>
    <col min="1791" max="1791" width="6.88671875" style="224" customWidth="1"/>
    <col min="1792" max="1792" width="7.6640625" style="224" bestFit="1" customWidth="1"/>
    <col min="1793" max="1793" width="9.109375" style="224" customWidth="1"/>
    <col min="1794" max="2037" width="11.44140625" style="224"/>
    <col min="2038" max="2038" width="5.6640625" style="224" customWidth="1"/>
    <col min="2039" max="2039" width="14.109375" style="224" customWidth="1"/>
    <col min="2040" max="2040" width="15.44140625" style="224" customWidth="1"/>
    <col min="2041" max="2041" width="11.88671875" style="224" customWidth="1"/>
    <col min="2042" max="2042" width="8.88671875" style="224" customWidth="1"/>
    <col min="2043" max="2043" width="6.44140625" style="224" customWidth="1"/>
    <col min="2044" max="2044" width="10.44140625" style="224" customWidth="1"/>
    <col min="2045" max="2045" width="11.6640625" style="224" customWidth="1"/>
    <col min="2046" max="2046" width="5.5546875" style="224" customWidth="1"/>
    <col min="2047" max="2047" width="6.88671875" style="224" customWidth="1"/>
    <col min="2048" max="2048" width="7.6640625" style="224" bestFit="1" customWidth="1"/>
    <col min="2049" max="2049" width="9.109375" style="224" customWidth="1"/>
    <col min="2050" max="2293" width="11.44140625" style="224"/>
    <col min="2294" max="2294" width="5.6640625" style="224" customWidth="1"/>
    <col min="2295" max="2295" width="14.109375" style="224" customWidth="1"/>
    <col min="2296" max="2296" width="15.44140625" style="224" customWidth="1"/>
    <col min="2297" max="2297" width="11.88671875" style="224" customWidth="1"/>
    <col min="2298" max="2298" width="8.88671875" style="224" customWidth="1"/>
    <col min="2299" max="2299" width="6.44140625" style="224" customWidth="1"/>
    <col min="2300" max="2300" width="10.44140625" style="224" customWidth="1"/>
    <col min="2301" max="2301" width="11.6640625" style="224" customWidth="1"/>
    <col min="2302" max="2302" width="5.5546875" style="224" customWidth="1"/>
    <col min="2303" max="2303" width="6.88671875" style="224" customWidth="1"/>
    <col min="2304" max="2304" width="7.6640625" style="224" bestFit="1" customWidth="1"/>
    <col min="2305" max="2305" width="9.109375" style="224" customWidth="1"/>
    <col min="2306" max="2549" width="11.44140625" style="224"/>
    <col min="2550" max="2550" width="5.6640625" style="224" customWidth="1"/>
    <col min="2551" max="2551" width="14.109375" style="224" customWidth="1"/>
    <col min="2552" max="2552" width="15.44140625" style="224" customWidth="1"/>
    <col min="2553" max="2553" width="11.88671875" style="224" customWidth="1"/>
    <col min="2554" max="2554" width="8.88671875" style="224" customWidth="1"/>
    <col min="2555" max="2555" width="6.44140625" style="224" customWidth="1"/>
    <col min="2556" max="2556" width="10.44140625" style="224" customWidth="1"/>
    <col min="2557" max="2557" width="11.6640625" style="224" customWidth="1"/>
    <col min="2558" max="2558" width="5.5546875" style="224" customWidth="1"/>
    <col min="2559" max="2559" width="6.88671875" style="224" customWidth="1"/>
    <col min="2560" max="2560" width="7.6640625" style="224" bestFit="1" customWidth="1"/>
    <col min="2561" max="2561" width="9.109375" style="224" customWidth="1"/>
    <col min="2562" max="2805" width="11.44140625" style="224"/>
    <col min="2806" max="2806" width="5.6640625" style="224" customWidth="1"/>
    <col min="2807" max="2807" width="14.109375" style="224" customWidth="1"/>
    <col min="2808" max="2808" width="15.44140625" style="224" customWidth="1"/>
    <col min="2809" max="2809" width="11.88671875" style="224" customWidth="1"/>
    <col min="2810" max="2810" width="8.88671875" style="224" customWidth="1"/>
    <col min="2811" max="2811" width="6.44140625" style="224" customWidth="1"/>
    <col min="2812" max="2812" width="10.44140625" style="224" customWidth="1"/>
    <col min="2813" max="2813" width="11.6640625" style="224" customWidth="1"/>
    <col min="2814" max="2814" width="5.5546875" style="224" customWidth="1"/>
    <col min="2815" max="2815" width="6.88671875" style="224" customWidth="1"/>
    <col min="2816" max="2816" width="7.6640625" style="224" bestFit="1" customWidth="1"/>
    <col min="2817" max="2817" width="9.109375" style="224" customWidth="1"/>
    <col min="2818" max="3061" width="11.44140625" style="224"/>
    <col min="3062" max="3062" width="5.6640625" style="224" customWidth="1"/>
    <col min="3063" max="3063" width="14.109375" style="224" customWidth="1"/>
    <col min="3064" max="3064" width="15.44140625" style="224" customWidth="1"/>
    <col min="3065" max="3065" width="11.88671875" style="224" customWidth="1"/>
    <col min="3066" max="3066" width="8.88671875" style="224" customWidth="1"/>
    <col min="3067" max="3067" width="6.44140625" style="224" customWidth="1"/>
    <col min="3068" max="3068" width="10.44140625" style="224" customWidth="1"/>
    <col min="3069" max="3069" width="11.6640625" style="224" customWidth="1"/>
    <col min="3070" max="3070" width="5.5546875" style="224" customWidth="1"/>
    <col min="3071" max="3071" width="6.88671875" style="224" customWidth="1"/>
    <col min="3072" max="3072" width="7.6640625" style="224" bestFit="1" customWidth="1"/>
    <col min="3073" max="3073" width="9.109375" style="224" customWidth="1"/>
    <col min="3074" max="3317" width="11.44140625" style="224"/>
    <col min="3318" max="3318" width="5.6640625" style="224" customWidth="1"/>
    <col min="3319" max="3319" width="14.109375" style="224" customWidth="1"/>
    <col min="3320" max="3320" width="15.44140625" style="224" customWidth="1"/>
    <col min="3321" max="3321" width="11.88671875" style="224" customWidth="1"/>
    <col min="3322" max="3322" width="8.88671875" style="224" customWidth="1"/>
    <col min="3323" max="3323" width="6.44140625" style="224" customWidth="1"/>
    <col min="3324" max="3324" width="10.44140625" style="224" customWidth="1"/>
    <col min="3325" max="3325" width="11.6640625" style="224" customWidth="1"/>
    <col min="3326" max="3326" width="5.5546875" style="224" customWidth="1"/>
    <col min="3327" max="3327" width="6.88671875" style="224" customWidth="1"/>
    <col min="3328" max="3328" width="7.6640625" style="224" bestFit="1" customWidth="1"/>
    <col min="3329" max="3329" width="9.109375" style="224" customWidth="1"/>
    <col min="3330" max="3573" width="11.44140625" style="224"/>
    <col min="3574" max="3574" width="5.6640625" style="224" customWidth="1"/>
    <col min="3575" max="3575" width="14.109375" style="224" customWidth="1"/>
    <col min="3576" max="3576" width="15.44140625" style="224" customWidth="1"/>
    <col min="3577" max="3577" width="11.88671875" style="224" customWidth="1"/>
    <col min="3578" max="3578" width="8.88671875" style="224" customWidth="1"/>
    <col min="3579" max="3579" width="6.44140625" style="224" customWidth="1"/>
    <col min="3580" max="3580" width="10.44140625" style="224" customWidth="1"/>
    <col min="3581" max="3581" width="11.6640625" style="224" customWidth="1"/>
    <col min="3582" max="3582" width="5.5546875" style="224" customWidth="1"/>
    <col min="3583" max="3583" width="6.88671875" style="224" customWidth="1"/>
    <col min="3584" max="3584" width="7.6640625" style="224" bestFit="1" customWidth="1"/>
    <col min="3585" max="3585" width="9.109375" style="224" customWidth="1"/>
    <col min="3586" max="3829" width="11.44140625" style="224"/>
    <col min="3830" max="3830" width="5.6640625" style="224" customWidth="1"/>
    <col min="3831" max="3831" width="14.109375" style="224" customWidth="1"/>
    <col min="3832" max="3832" width="15.44140625" style="224" customWidth="1"/>
    <col min="3833" max="3833" width="11.88671875" style="224" customWidth="1"/>
    <col min="3834" max="3834" width="8.88671875" style="224" customWidth="1"/>
    <col min="3835" max="3835" width="6.44140625" style="224" customWidth="1"/>
    <col min="3836" max="3836" width="10.44140625" style="224" customWidth="1"/>
    <col min="3837" max="3837" width="11.6640625" style="224" customWidth="1"/>
    <col min="3838" max="3838" width="5.5546875" style="224" customWidth="1"/>
    <col min="3839" max="3839" width="6.88671875" style="224" customWidth="1"/>
    <col min="3840" max="3840" width="7.6640625" style="224" bestFit="1" customWidth="1"/>
    <col min="3841" max="3841" width="9.109375" style="224" customWidth="1"/>
    <col min="3842" max="4085" width="11.44140625" style="224"/>
    <col min="4086" max="4086" width="5.6640625" style="224" customWidth="1"/>
    <col min="4087" max="4087" width="14.109375" style="224" customWidth="1"/>
    <col min="4088" max="4088" width="15.44140625" style="224" customWidth="1"/>
    <col min="4089" max="4089" width="11.88671875" style="224" customWidth="1"/>
    <col min="4090" max="4090" width="8.88671875" style="224" customWidth="1"/>
    <col min="4091" max="4091" width="6.44140625" style="224" customWidth="1"/>
    <col min="4092" max="4092" width="10.44140625" style="224" customWidth="1"/>
    <col min="4093" max="4093" width="11.6640625" style="224" customWidth="1"/>
    <col min="4094" max="4094" width="5.5546875" style="224" customWidth="1"/>
    <col min="4095" max="4095" width="6.88671875" style="224" customWidth="1"/>
    <col min="4096" max="4096" width="7.6640625" style="224" bestFit="1" customWidth="1"/>
    <col min="4097" max="4097" width="9.109375" style="224" customWidth="1"/>
    <col min="4098" max="4341" width="11.44140625" style="224"/>
    <col min="4342" max="4342" width="5.6640625" style="224" customWidth="1"/>
    <col min="4343" max="4343" width="14.109375" style="224" customWidth="1"/>
    <col min="4344" max="4344" width="15.44140625" style="224" customWidth="1"/>
    <col min="4345" max="4345" width="11.88671875" style="224" customWidth="1"/>
    <col min="4346" max="4346" width="8.88671875" style="224" customWidth="1"/>
    <col min="4347" max="4347" width="6.44140625" style="224" customWidth="1"/>
    <col min="4348" max="4348" width="10.44140625" style="224" customWidth="1"/>
    <col min="4349" max="4349" width="11.6640625" style="224" customWidth="1"/>
    <col min="4350" max="4350" width="5.5546875" style="224" customWidth="1"/>
    <col min="4351" max="4351" width="6.88671875" style="224" customWidth="1"/>
    <col min="4352" max="4352" width="7.6640625" style="224" bestFit="1" customWidth="1"/>
    <col min="4353" max="4353" width="9.109375" style="224" customWidth="1"/>
    <col min="4354" max="4597" width="11.44140625" style="224"/>
    <col min="4598" max="4598" width="5.6640625" style="224" customWidth="1"/>
    <col min="4599" max="4599" width="14.109375" style="224" customWidth="1"/>
    <col min="4600" max="4600" width="15.44140625" style="224" customWidth="1"/>
    <col min="4601" max="4601" width="11.88671875" style="224" customWidth="1"/>
    <col min="4602" max="4602" width="8.88671875" style="224" customWidth="1"/>
    <col min="4603" max="4603" width="6.44140625" style="224" customWidth="1"/>
    <col min="4604" max="4604" width="10.44140625" style="224" customWidth="1"/>
    <col min="4605" max="4605" width="11.6640625" style="224" customWidth="1"/>
    <col min="4606" max="4606" width="5.5546875" style="224" customWidth="1"/>
    <col min="4607" max="4607" width="6.88671875" style="224" customWidth="1"/>
    <col min="4608" max="4608" width="7.6640625" style="224" bestFit="1" customWidth="1"/>
    <col min="4609" max="4609" width="9.109375" style="224" customWidth="1"/>
    <col min="4610" max="4853" width="11.44140625" style="224"/>
    <col min="4854" max="4854" width="5.6640625" style="224" customWidth="1"/>
    <col min="4855" max="4855" width="14.109375" style="224" customWidth="1"/>
    <col min="4856" max="4856" width="15.44140625" style="224" customWidth="1"/>
    <col min="4857" max="4857" width="11.88671875" style="224" customWidth="1"/>
    <col min="4858" max="4858" width="8.88671875" style="224" customWidth="1"/>
    <col min="4859" max="4859" width="6.44140625" style="224" customWidth="1"/>
    <col min="4860" max="4860" width="10.44140625" style="224" customWidth="1"/>
    <col min="4861" max="4861" width="11.6640625" style="224" customWidth="1"/>
    <col min="4862" max="4862" width="5.5546875" style="224" customWidth="1"/>
    <col min="4863" max="4863" width="6.88671875" style="224" customWidth="1"/>
    <col min="4864" max="4864" width="7.6640625" style="224" bestFit="1" customWidth="1"/>
    <col min="4865" max="4865" width="9.109375" style="224" customWidth="1"/>
    <col min="4866" max="5109" width="11.44140625" style="224"/>
    <col min="5110" max="5110" width="5.6640625" style="224" customWidth="1"/>
    <col min="5111" max="5111" width="14.109375" style="224" customWidth="1"/>
    <col min="5112" max="5112" width="15.44140625" style="224" customWidth="1"/>
    <col min="5113" max="5113" width="11.88671875" style="224" customWidth="1"/>
    <col min="5114" max="5114" width="8.88671875" style="224" customWidth="1"/>
    <col min="5115" max="5115" width="6.44140625" style="224" customWidth="1"/>
    <col min="5116" max="5116" width="10.44140625" style="224" customWidth="1"/>
    <col min="5117" max="5117" width="11.6640625" style="224" customWidth="1"/>
    <col min="5118" max="5118" width="5.5546875" style="224" customWidth="1"/>
    <col min="5119" max="5119" width="6.88671875" style="224" customWidth="1"/>
    <col min="5120" max="5120" width="7.6640625" style="224" bestFit="1" customWidth="1"/>
    <col min="5121" max="5121" width="9.109375" style="224" customWidth="1"/>
    <col min="5122" max="5365" width="11.44140625" style="224"/>
    <col min="5366" max="5366" width="5.6640625" style="224" customWidth="1"/>
    <col min="5367" max="5367" width="14.109375" style="224" customWidth="1"/>
    <col min="5368" max="5368" width="15.44140625" style="224" customWidth="1"/>
    <col min="5369" max="5369" width="11.88671875" style="224" customWidth="1"/>
    <col min="5370" max="5370" width="8.88671875" style="224" customWidth="1"/>
    <col min="5371" max="5371" width="6.44140625" style="224" customWidth="1"/>
    <col min="5372" max="5372" width="10.44140625" style="224" customWidth="1"/>
    <col min="5373" max="5373" width="11.6640625" style="224" customWidth="1"/>
    <col min="5374" max="5374" width="5.5546875" style="224" customWidth="1"/>
    <col min="5375" max="5375" width="6.88671875" style="224" customWidth="1"/>
    <col min="5376" max="5376" width="7.6640625" style="224" bestFit="1" customWidth="1"/>
    <col min="5377" max="5377" width="9.109375" style="224" customWidth="1"/>
    <col min="5378" max="5621" width="11.44140625" style="224"/>
    <col min="5622" max="5622" width="5.6640625" style="224" customWidth="1"/>
    <col min="5623" max="5623" width="14.109375" style="224" customWidth="1"/>
    <col min="5624" max="5624" width="15.44140625" style="224" customWidth="1"/>
    <col min="5625" max="5625" width="11.88671875" style="224" customWidth="1"/>
    <col min="5626" max="5626" width="8.88671875" style="224" customWidth="1"/>
    <col min="5627" max="5627" width="6.44140625" style="224" customWidth="1"/>
    <col min="5628" max="5628" width="10.44140625" style="224" customWidth="1"/>
    <col min="5629" max="5629" width="11.6640625" style="224" customWidth="1"/>
    <col min="5630" max="5630" width="5.5546875" style="224" customWidth="1"/>
    <col min="5631" max="5631" width="6.88671875" style="224" customWidth="1"/>
    <col min="5632" max="5632" width="7.6640625" style="224" bestFit="1" customWidth="1"/>
    <col min="5633" max="5633" width="9.109375" style="224" customWidth="1"/>
    <col min="5634" max="5877" width="11.44140625" style="224"/>
    <col min="5878" max="5878" width="5.6640625" style="224" customWidth="1"/>
    <col min="5879" max="5879" width="14.109375" style="224" customWidth="1"/>
    <col min="5880" max="5880" width="15.44140625" style="224" customWidth="1"/>
    <col min="5881" max="5881" width="11.88671875" style="224" customWidth="1"/>
    <col min="5882" max="5882" width="8.88671875" style="224" customWidth="1"/>
    <col min="5883" max="5883" width="6.44140625" style="224" customWidth="1"/>
    <col min="5884" max="5884" width="10.44140625" style="224" customWidth="1"/>
    <col min="5885" max="5885" width="11.6640625" style="224" customWidth="1"/>
    <col min="5886" max="5886" width="5.5546875" style="224" customWidth="1"/>
    <col min="5887" max="5887" width="6.88671875" style="224" customWidth="1"/>
    <col min="5888" max="5888" width="7.6640625" style="224" bestFit="1" customWidth="1"/>
    <col min="5889" max="5889" width="9.109375" style="224" customWidth="1"/>
    <col min="5890" max="6133" width="11.44140625" style="224"/>
    <col min="6134" max="6134" width="5.6640625" style="224" customWidth="1"/>
    <col min="6135" max="6135" width="14.109375" style="224" customWidth="1"/>
    <col min="6136" max="6136" width="15.44140625" style="224" customWidth="1"/>
    <col min="6137" max="6137" width="11.88671875" style="224" customWidth="1"/>
    <col min="6138" max="6138" width="8.88671875" style="224" customWidth="1"/>
    <col min="6139" max="6139" width="6.44140625" style="224" customWidth="1"/>
    <col min="6140" max="6140" width="10.44140625" style="224" customWidth="1"/>
    <col min="6141" max="6141" width="11.6640625" style="224" customWidth="1"/>
    <col min="6142" max="6142" width="5.5546875" style="224" customWidth="1"/>
    <col min="6143" max="6143" width="6.88671875" style="224" customWidth="1"/>
    <col min="6144" max="6144" width="7.6640625" style="224" bestFit="1" customWidth="1"/>
    <col min="6145" max="6145" width="9.109375" style="224" customWidth="1"/>
    <col min="6146" max="6389" width="11.44140625" style="224"/>
    <col min="6390" max="6390" width="5.6640625" style="224" customWidth="1"/>
    <col min="6391" max="6391" width="14.109375" style="224" customWidth="1"/>
    <col min="6392" max="6392" width="15.44140625" style="224" customWidth="1"/>
    <col min="6393" max="6393" width="11.88671875" style="224" customWidth="1"/>
    <col min="6394" max="6394" width="8.88671875" style="224" customWidth="1"/>
    <col min="6395" max="6395" width="6.44140625" style="224" customWidth="1"/>
    <col min="6396" max="6396" width="10.44140625" style="224" customWidth="1"/>
    <col min="6397" max="6397" width="11.6640625" style="224" customWidth="1"/>
    <col min="6398" max="6398" width="5.5546875" style="224" customWidth="1"/>
    <col min="6399" max="6399" width="6.88671875" style="224" customWidth="1"/>
    <col min="6400" max="6400" width="7.6640625" style="224" bestFit="1" customWidth="1"/>
    <col min="6401" max="6401" width="9.109375" style="224" customWidth="1"/>
    <col min="6402" max="6645" width="11.44140625" style="224"/>
    <col min="6646" max="6646" width="5.6640625" style="224" customWidth="1"/>
    <col min="6647" max="6647" width="14.109375" style="224" customWidth="1"/>
    <col min="6648" max="6648" width="15.44140625" style="224" customWidth="1"/>
    <col min="6649" max="6649" width="11.88671875" style="224" customWidth="1"/>
    <col min="6650" max="6650" width="8.88671875" style="224" customWidth="1"/>
    <col min="6651" max="6651" width="6.44140625" style="224" customWidth="1"/>
    <col min="6652" max="6652" width="10.44140625" style="224" customWidth="1"/>
    <col min="6653" max="6653" width="11.6640625" style="224" customWidth="1"/>
    <col min="6654" max="6654" width="5.5546875" style="224" customWidth="1"/>
    <col min="6655" max="6655" width="6.88671875" style="224" customWidth="1"/>
    <col min="6656" max="6656" width="7.6640625" style="224" bestFit="1" customWidth="1"/>
    <col min="6657" max="6657" width="9.109375" style="224" customWidth="1"/>
    <col min="6658" max="6901" width="11.44140625" style="224"/>
    <col min="6902" max="6902" width="5.6640625" style="224" customWidth="1"/>
    <col min="6903" max="6903" width="14.109375" style="224" customWidth="1"/>
    <col min="6904" max="6904" width="15.44140625" style="224" customWidth="1"/>
    <col min="6905" max="6905" width="11.88671875" style="224" customWidth="1"/>
    <col min="6906" max="6906" width="8.88671875" style="224" customWidth="1"/>
    <col min="6907" max="6907" width="6.44140625" style="224" customWidth="1"/>
    <col min="6908" max="6908" width="10.44140625" style="224" customWidth="1"/>
    <col min="6909" max="6909" width="11.6640625" style="224" customWidth="1"/>
    <col min="6910" max="6910" width="5.5546875" style="224" customWidth="1"/>
    <col min="6911" max="6911" width="6.88671875" style="224" customWidth="1"/>
    <col min="6912" max="6912" width="7.6640625" style="224" bestFit="1" customWidth="1"/>
    <col min="6913" max="6913" width="9.109375" style="224" customWidth="1"/>
    <col min="6914" max="7157" width="11.44140625" style="224"/>
    <col min="7158" max="7158" width="5.6640625" style="224" customWidth="1"/>
    <col min="7159" max="7159" width="14.109375" style="224" customWidth="1"/>
    <col min="7160" max="7160" width="15.44140625" style="224" customWidth="1"/>
    <col min="7161" max="7161" width="11.88671875" style="224" customWidth="1"/>
    <col min="7162" max="7162" width="8.88671875" style="224" customWidth="1"/>
    <col min="7163" max="7163" width="6.44140625" style="224" customWidth="1"/>
    <col min="7164" max="7164" width="10.44140625" style="224" customWidth="1"/>
    <col min="7165" max="7165" width="11.6640625" style="224" customWidth="1"/>
    <col min="7166" max="7166" width="5.5546875" style="224" customWidth="1"/>
    <col min="7167" max="7167" width="6.88671875" style="224" customWidth="1"/>
    <col min="7168" max="7168" width="7.6640625" style="224" bestFit="1" customWidth="1"/>
    <col min="7169" max="7169" width="9.109375" style="224" customWidth="1"/>
    <col min="7170" max="7413" width="11.44140625" style="224"/>
    <col min="7414" max="7414" width="5.6640625" style="224" customWidth="1"/>
    <col min="7415" max="7415" width="14.109375" style="224" customWidth="1"/>
    <col min="7416" max="7416" width="15.44140625" style="224" customWidth="1"/>
    <col min="7417" max="7417" width="11.88671875" style="224" customWidth="1"/>
    <col min="7418" max="7418" width="8.88671875" style="224" customWidth="1"/>
    <col min="7419" max="7419" width="6.44140625" style="224" customWidth="1"/>
    <col min="7420" max="7420" width="10.44140625" style="224" customWidth="1"/>
    <col min="7421" max="7421" width="11.6640625" style="224" customWidth="1"/>
    <col min="7422" max="7422" width="5.5546875" style="224" customWidth="1"/>
    <col min="7423" max="7423" width="6.88671875" style="224" customWidth="1"/>
    <col min="7424" max="7424" width="7.6640625" style="224" bestFit="1" customWidth="1"/>
    <col min="7425" max="7425" width="9.109375" style="224" customWidth="1"/>
    <col min="7426" max="7669" width="11.44140625" style="224"/>
    <col min="7670" max="7670" width="5.6640625" style="224" customWidth="1"/>
    <col min="7671" max="7671" width="14.109375" style="224" customWidth="1"/>
    <col min="7672" max="7672" width="15.44140625" style="224" customWidth="1"/>
    <col min="7673" max="7673" width="11.88671875" style="224" customWidth="1"/>
    <col min="7674" max="7674" width="8.88671875" style="224" customWidth="1"/>
    <col min="7675" max="7675" width="6.44140625" style="224" customWidth="1"/>
    <col min="7676" max="7676" width="10.44140625" style="224" customWidth="1"/>
    <col min="7677" max="7677" width="11.6640625" style="224" customWidth="1"/>
    <col min="7678" max="7678" width="5.5546875" style="224" customWidth="1"/>
    <col min="7679" max="7679" width="6.88671875" style="224" customWidth="1"/>
    <col min="7680" max="7680" width="7.6640625" style="224" bestFit="1" customWidth="1"/>
    <col min="7681" max="7681" width="9.109375" style="224" customWidth="1"/>
    <col min="7682" max="7925" width="11.44140625" style="224"/>
    <col min="7926" max="7926" width="5.6640625" style="224" customWidth="1"/>
    <col min="7927" max="7927" width="14.109375" style="224" customWidth="1"/>
    <col min="7928" max="7928" width="15.44140625" style="224" customWidth="1"/>
    <col min="7929" max="7929" width="11.88671875" style="224" customWidth="1"/>
    <col min="7930" max="7930" width="8.88671875" style="224" customWidth="1"/>
    <col min="7931" max="7931" width="6.44140625" style="224" customWidth="1"/>
    <col min="7932" max="7932" width="10.44140625" style="224" customWidth="1"/>
    <col min="7933" max="7933" width="11.6640625" style="224" customWidth="1"/>
    <col min="7934" max="7934" width="5.5546875" style="224" customWidth="1"/>
    <col min="7935" max="7935" width="6.88671875" style="224" customWidth="1"/>
    <col min="7936" max="7936" width="7.6640625" style="224" bestFit="1" customWidth="1"/>
    <col min="7937" max="7937" width="9.109375" style="224" customWidth="1"/>
    <col min="7938" max="8181" width="11.44140625" style="224"/>
    <col min="8182" max="8182" width="5.6640625" style="224" customWidth="1"/>
    <col min="8183" max="8183" width="14.109375" style="224" customWidth="1"/>
    <col min="8184" max="8184" width="15.44140625" style="224" customWidth="1"/>
    <col min="8185" max="8185" width="11.88671875" style="224" customWidth="1"/>
    <col min="8186" max="8186" width="8.88671875" style="224" customWidth="1"/>
    <col min="8187" max="8187" width="6.44140625" style="224" customWidth="1"/>
    <col min="8188" max="8188" width="10.44140625" style="224" customWidth="1"/>
    <col min="8189" max="8189" width="11.6640625" style="224" customWidth="1"/>
    <col min="8190" max="8190" width="5.5546875" style="224" customWidth="1"/>
    <col min="8191" max="8191" width="6.88671875" style="224" customWidth="1"/>
    <col min="8192" max="8192" width="7.6640625" style="224" bestFit="1" customWidth="1"/>
    <col min="8193" max="8193" width="9.109375" style="224" customWidth="1"/>
    <col min="8194" max="8437" width="11.44140625" style="224"/>
    <col min="8438" max="8438" width="5.6640625" style="224" customWidth="1"/>
    <col min="8439" max="8439" width="14.109375" style="224" customWidth="1"/>
    <col min="8440" max="8440" width="15.44140625" style="224" customWidth="1"/>
    <col min="8441" max="8441" width="11.88671875" style="224" customWidth="1"/>
    <col min="8442" max="8442" width="8.88671875" style="224" customWidth="1"/>
    <col min="8443" max="8443" width="6.44140625" style="224" customWidth="1"/>
    <col min="8444" max="8444" width="10.44140625" style="224" customWidth="1"/>
    <col min="8445" max="8445" width="11.6640625" style="224" customWidth="1"/>
    <col min="8446" max="8446" width="5.5546875" style="224" customWidth="1"/>
    <col min="8447" max="8447" width="6.88671875" style="224" customWidth="1"/>
    <col min="8448" max="8448" width="7.6640625" style="224" bestFit="1" customWidth="1"/>
    <col min="8449" max="8449" width="9.109375" style="224" customWidth="1"/>
    <col min="8450" max="8693" width="11.44140625" style="224"/>
    <col min="8694" max="8694" width="5.6640625" style="224" customWidth="1"/>
    <col min="8695" max="8695" width="14.109375" style="224" customWidth="1"/>
    <col min="8696" max="8696" width="15.44140625" style="224" customWidth="1"/>
    <col min="8697" max="8697" width="11.88671875" style="224" customWidth="1"/>
    <col min="8698" max="8698" width="8.88671875" style="224" customWidth="1"/>
    <col min="8699" max="8699" width="6.44140625" style="224" customWidth="1"/>
    <col min="8700" max="8700" width="10.44140625" style="224" customWidth="1"/>
    <col min="8701" max="8701" width="11.6640625" style="224" customWidth="1"/>
    <col min="8702" max="8702" width="5.5546875" style="224" customWidth="1"/>
    <col min="8703" max="8703" width="6.88671875" style="224" customWidth="1"/>
    <col min="8704" max="8704" width="7.6640625" style="224" bestFit="1" customWidth="1"/>
    <col min="8705" max="8705" width="9.109375" style="224" customWidth="1"/>
    <col min="8706" max="8949" width="11.44140625" style="224"/>
    <col min="8950" max="8950" width="5.6640625" style="224" customWidth="1"/>
    <col min="8951" max="8951" width="14.109375" style="224" customWidth="1"/>
    <col min="8952" max="8952" width="15.44140625" style="224" customWidth="1"/>
    <col min="8953" max="8953" width="11.88671875" style="224" customWidth="1"/>
    <col min="8954" max="8954" width="8.88671875" style="224" customWidth="1"/>
    <col min="8955" max="8955" width="6.44140625" style="224" customWidth="1"/>
    <col min="8956" max="8956" width="10.44140625" style="224" customWidth="1"/>
    <col min="8957" max="8957" width="11.6640625" style="224" customWidth="1"/>
    <col min="8958" max="8958" width="5.5546875" style="224" customWidth="1"/>
    <col min="8959" max="8959" width="6.88671875" style="224" customWidth="1"/>
    <col min="8960" max="8960" width="7.6640625" style="224" bestFit="1" customWidth="1"/>
    <col min="8961" max="8961" width="9.109375" style="224" customWidth="1"/>
    <col min="8962" max="9205" width="11.44140625" style="224"/>
    <col min="9206" max="9206" width="5.6640625" style="224" customWidth="1"/>
    <col min="9207" max="9207" width="14.109375" style="224" customWidth="1"/>
    <col min="9208" max="9208" width="15.44140625" style="224" customWidth="1"/>
    <col min="9209" max="9209" width="11.88671875" style="224" customWidth="1"/>
    <col min="9210" max="9210" width="8.88671875" style="224" customWidth="1"/>
    <col min="9211" max="9211" width="6.44140625" style="224" customWidth="1"/>
    <col min="9212" max="9212" width="10.44140625" style="224" customWidth="1"/>
    <col min="9213" max="9213" width="11.6640625" style="224" customWidth="1"/>
    <col min="9214" max="9214" width="5.5546875" style="224" customWidth="1"/>
    <col min="9215" max="9215" width="6.88671875" style="224" customWidth="1"/>
    <col min="9216" max="9216" width="7.6640625" style="224" bestFit="1" customWidth="1"/>
    <col min="9217" max="9217" width="9.109375" style="224" customWidth="1"/>
    <col min="9218" max="9461" width="11.44140625" style="224"/>
    <col min="9462" max="9462" width="5.6640625" style="224" customWidth="1"/>
    <col min="9463" max="9463" width="14.109375" style="224" customWidth="1"/>
    <col min="9464" max="9464" width="15.44140625" style="224" customWidth="1"/>
    <col min="9465" max="9465" width="11.88671875" style="224" customWidth="1"/>
    <col min="9466" max="9466" width="8.88671875" style="224" customWidth="1"/>
    <col min="9467" max="9467" width="6.44140625" style="224" customWidth="1"/>
    <col min="9468" max="9468" width="10.44140625" style="224" customWidth="1"/>
    <col min="9469" max="9469" width="11.6640625" style="224" customWidth="1"/>
    <col min="9470" max="9470" width="5.5546875" style="224" customWidth="1"/>
    <col min="9471" max="9471" width="6.88671875" style="224" customWidth="1"/>
    <col min="9472" max="9472" width="7.6640625" style="224" bestFit="1" customWidth="1"/>
    <col min="9473" max="9473" width="9.109375" style="224" customWidth="1"/>
    <col min="9474" max="9717" width="11.44140625" style="224"/>
    <col min="9718" max="9718" width="5.6640625" style="224" customWidth="1"/>
    <col min="9719" max="9719" width="14.109375" style="224" customWidth="1"/>
    <col min="9720" max="9720" width="15.44140625" style="224" customWidth="1"/>
    <col min="9721" max="9721" width="11.88671875" style="224" customWidth="1"/>
    <col min="9722" max="9722" width="8.88671875" style="224" customWidth="1"/>
    <col min="9723" max="9723" width="6.44140625" style="224" customWidth="1"/>
    <col min="9724" max="9724" width="10.44140625" style="224" customWidth="1"/>
    <col min="9725" max="9725" width="11.6640625" style="224" customWidth="1"/>
    <col min="9726" max="9726" width="5.5546875" style="224" customWidth="1"/>
    <col min="9727" max="9727" width="6.88671875" style="224" customWidth="1"/>
    <col min="9728" max="9728" width="7.6640625" style="224" bestFit="1" customWidth="1"/>
    <col min="9729" max="9729" width="9.109375" style="224" customWidth="1"/>
    <col min="9730" max="9973" width="11.44140625" style="224"/>
    <col min="9974" max="9974" width="5.6640625" style="224" customWidth="1"/>
    <col min="9975" max="9975" width="14.109375" style="224" customWidth="1"/>
    <col min="9976" max="9976" width="15.44140625" style="224" customWidth="1"/>
    <col min="9977" max="9977" width="11.88671875" style="224" customWidth="1"/>
    <col min="9978" max="9978" width="8.88671875" style="224" customWidth="1"/>
    <col min="9979" max="9979" width="6.44140625" style="224" customWidth="1"/>
    <col min="9980" max="9980" width="10.44140625" style="224" customWidth="1"/>
    <col min="9981" max="9981" width="11.6640625" style="224" customWidth="1"/>
    <col min="9982" max="9982" width="5.5546875" style="224" customWidth="1"/>
    <col min="9983" max="9983" width="6.88671875" style="224" customWidth="1"/>
    <col min="9984" max="9984" width="7.6640625" style="224" bestFit="1" customWidth="1"/>
    <col min="9985" max="9985" width="9.109375" style="224" customWidth="1"/>
    <col min="9986" max="10229" width="11.44140625" style="224"/>
    <col min="10230" max="10230" width="5.6640625" style="224" customWidth="1"/>
    <col min="10231" max="10231" width="14.109375" style="224" customWidth="1"/>
    <col min="10232" max="10232" width="15.44140625" style="224" customWidth="1"/>
    <col min="10233" max="10233" width="11.88671875" style="224" customWidth="1"/>
    <col min="10234" max="10234" width="8.88671875" style="224" customWidth="1"/>
    <col min="10235" max="10235" width="6.44140625" style="224" customWidth="1"/>
    <col min="10236" max="10236" width="10.44140625" style="224" customWidth="1"/>
    <col min="10237" max="10237" width="11.6640625" style="224" customWidth="1"/>
    <col min="10238" max="10238" width="5.5546875" style="224" customWidth="1"/>
    <col min="10239" max="10239" width="6.88671875" style="224" customWidth="1"/>
    <col min="10240" max="10240" width="7.6640625" style="224" bestFit="1" customWidth="1"/>
    <col min="10241" max="10241" width="9.109375" style="224" customWidth="1"/>
    <col min="10242" max="10485" width="11.44140625" style="224"/>
    <col min="10486" max="10486" width="5.6640625" style="224" customWidth="1"/>
    <col min="10487" max="10487" width="14.109375" style="224" customWidth="1"/>
    <col min="10488" max="10488" width="15.44140625" style="224" customWidth="1"/>
    <col min="10489" max="10489" width="11.88671875" style="224" customWidth="1"/>
    <col min="10490" max="10490" width="8.88671875" style="224" customWidth="1"/>
    <col min="10491" max="10491" width="6.44140625" style="224" customWidth="1"/>
    <col min="10492" max="10492" width="10.44140625" style="224" customWidth="1"/>
    <col min="10493" max="10493" width="11.6640625" style="224" customWidth="1"/>
    <col min="10494" max="10494" width="5.5546875" style="224" customWidth="1"/>
    <col min="10495" max="10495" width="6.88671875" style="224" customWidth="1"/>
    <col min="10496" max="10496" width="7.6640625" style="224" bestFit="1" customWidth="1"/>
    <col min="10497" max="10497" width="9.109375" style="224" customWidth="1"/>
    <col min="10498" max="10741" width="11.44140625" style="224"/>
    <col min="10742" max="10742" width="5.6640625" style="224" customWidth="1"/>
    <col min="10743" max="10743" width="14.109375" style="224" customWidth="1"/>
    <col min="10744" max="10744" width="15.44140625" style="224" customWidth="1"/>
    <col min="10745" max="10745" width="11.88671875" style="224" customWidth="1"/>
    <col min="10746" max="10746" width="8.88671875" style="224" customWidth="1"/>
    <col min="10747" max="10747" width="6.44140625" style="224" customWidth="1"/>
    <col min="10748" max="10748" width="10.44140625" style="224" customWidth="1"/>
    <col min="10749" max="10749" width="11.6640625" style="224" customWidth="1"/>
    <col min="10750" max="10750" width="5.5546875" style="224" customWidth="1"/>
    <col min="10751" max="10751" width="6.88671875" style="224" customWidth="1"/>
    <col min="10752" max="10752" width="7.6640625" style="224" bestFit="1" customWidth="1"/>
    <col min="10753" max="10753" width="9.109375" style="224" customWidth="1"/>
    <col min="10754" max="10997" width="11.44140625" style="224"/>
    <col min="10998" max="10998" width="5.6640625" style="224" customWidth="1"/>
    <col min="10999" max="10999" width="14.109375" style="224" customWidth="1"/>
    <col min="11000" max="11000" width="15.44140625" style="224" customWidth="1"/>
    <col min="11001" max="11001" width="11.88671875" style="224" customWidth="1"/>
    <col min="11002" max="11002" width="8.88671875" style="224" customWidth="1"/>
    <col min="11003" max="11003" width="6.44140625" style="224" customWidth="1"/>
    <col min="11004" max="11004" width="10.44140625" style="224" customWidth="1"/>
    <col min="11005" max="11005" width="11.6640625" style="224" customWidth="1"/>
    <col min="11006" max="11006" width="5.5546875" style="224" customWidth="1"/>
    <col min="11007" max="11007" width="6.88671875" style="224" customWidth="1"/>
    <col min="11008" max="11008" width="7.6640625" style="224" bestFit="1" customWidth="1"/>
    <col min="11009" max="11009" width="9.109375" style="224" customWidth="1"/>
    <col min="11010" max="11253" width="11.44140625" style="224"/>
    <col min="11254" max="11254" width="5.6640625" style="224" customWidth="1"/>
    <col min="11255" max="11255" width="14.109375" style="224" customWidth="1"/>
    <col min="11256" max="11256" width="15.44140625" style="224" customWidth="1"/>
    <col min="11257" max="11257" width="11.88671875" style="224" customWidth="1"/>
    <col min="11258" max="11258" width="8.88671875" style="224" customWidth="1"/>
    <col min="11259" max="11259" width="6.44140625" style="224" customWidth="1"/>
    <col min="11260" max="11260" width="10.44140625" style="224" customWidth="1"/>
    <col min="11261" max="11261" width="11.6640625" style="224" customWidth="1"/>
    <col min="11262" max="11262" width="5.5546875" style="224" customWidth="1"/>
    <col min="11263" max="11263" width="6.88671875" style="224" customWidth="1"/>
    <col min="11264" max="11264" width="7.6640625" style="224" bestFit="1" customWidth="1"/>
    <col min="11265" max="11265" width="9.109375" style="224" customWidth="1"/>
    <col min="11266" max="11509" width="11.44140625" style="224"/>
    <col min="11510" max="11510" width="5.6640625" style="224" customWidth="1"/>
    <col min="11511" max="11511" width="14.109375" style="224" customWidth="1"/>
    <col min="11512" max="11512" width="15.44140625" style="224" customWidth="1"/>
    <col min="11513" max="11513" width="11.88671875" style="224" customWidth="1"/>
    <col min="11514" max="11514" width="8.88671875" style="224" customWidth="1"/>
    <col min="11515" max="11515" width="6.44140625" style="224" customWidth="1"/>
    <col min="11516" max="11516" width="10.44140625" style="224" customWidth="1"/>
    <col min="11517" max="11517" width="11.6640625" style="224" customWidth="1"/>
    <col min="11518" max="11518" width="5.5546875" style="224" customWidth="1"/>
    <col min="11519" max="11519" width="6.88671875" style="224" customWidth="1"/>
    <col min="11520" max="11520" width="7.6640625" style="224" bestFit="1" customWidth="1"/>
    <col min="11521" max="11521" width="9.109375" style="224" customWidth="1"/>
    <col min="11522" max="11765" width="11.44140625" style="224"/>
    <col min="11766" max="11766" width="5.6640625" style="224" customWidth="1"/>
    <col min="11767" max="11767" width="14.109375" style="224" customWidth="1"/>
    <col min="11768" max="11768" width="15.44140625" style="224" customWidth="1"/>
    <col min="11769" max="11769" width="11.88671875" style="224" customWidth="1"/>
    <col min="11770" max="11770" width="8.88671875" style="224" customWidth="1"/>
    <col min="11771" max="11771" width="6.44140625" style="224" customWidth="1"/>
    <col min="11772" max="11772" width="10.44140625" style="224" customWidth="1"/>
    <col min="11773" max="11773" width="11.6640625" style="224" customWidth="1"/>
    <col min="11774" max="11774" width="5.5546875" style="224" customWidth="1"/>
    <col min="11775" max="11775" width="6.88671875" style="224" customWidth="1"/>
    <col min="11776" max="11776" width="7.6640625" style="224" bestFit="1" customWidth="1"/>
    <col min="11777" max="11777" width="9.109375" style="224" customWidth="1"/>
    <col min="11778" max="12021" width="11.44140625" style="224"/>
    <col min="12022" max="12022" width="5.6640625" style="224" customWidth="1"/>
    <col min="12023" max="12023" width="14.109375" style="224" customWidth="1"/>
    <col min="12024" max="12024" width="15.44140625" style="224" customWidth="1"/>
    <col min="12025" max="12025" width="11.88671875" style="224" customWidth="1"/>
    <col min="12026" max="12026" width="8.88671875" style="224" customWidth="1"/>
    <col min="12027" max="12027" width="6.44140625" style="224" customWidth="1"/>
    <col min="12028" max="12028" width="10.44140625" style="224" customWidth="1"/>
    <col min="12029" max="12029" width="11.6640625" style="224" customWidth="1"/>
    <col min="12030" max="12030" width="5.5546875" style="224" customWidth="1"/>
    <col min="12031" max="12031" width="6.88671875" style="224" customWidth="1"/>
    <col min="12032" max="12032" width="7.6640625" style="224" bestFit="1" customWidth="1"/>
    <col min="12033" max="12033" width="9.109375" style="224" customWidth="1"/>
    <col min="12034" max="12277" width="11.44140625" style="224"/>
    <col min="12278" max="12278" width="5.6640625" style="224" customWidth="1"/>
    <col min="12279" max="12279" width="14.109375" style="224" customWidth="1"/>
    <col min="12280" max="12280" width="15.44140625" style="224" customWidth="1"/>
    <col min="12281" max="12281" width="11.88671875" style="224" customWidth="1"/>
    <col min="12282" max="12282" width="8.88671875" style="224" customWidth="1"/>
    <col min="12283" max="12283" width="6.44140625" style="224" customWidth="1"/>
    <col min="12284" max="12284" width="10.44140625" style="224" customWidth="1"/>
    <col min="12285" max="12285" width="11.6640625" style="224" customWidth="1"/>
    <col min="12286" max="12286" width="5.5546875" style="224" customWidth="1"/>
    <col min="12287" max="12287" width="6.88671875" style="224" customWidth="1"/>
    <col min="12288" max="12288" width="7.6640625" style="224" bestFit="1" customWidth="1"/>
    <col min="12289" max="12289" width="9.109375" style="224" customWidth="1"/>
    <col min="12290" max="12533" width="11.44140625" style="224"/>
    <col min="12534" max="12534" width="5.6640625" style="224" customWidth="1"/>
    <col min="12535" max="12535" width="14.109375" style="224" customWidth="1"/>
    <col min="12536" max="12536" width="15.44140625" style="224" customWidth="1"/>
    <col min="12537" max="12537" width="11.88671875" style="224" customWidth="1"/>
    <col min="12538" max="12538" width="8.88671875" style="224" customWidth="1"/>
    <col min="12539" max="12539" width="6.44140625" style="224" customWidth="1"/>
    <col min="12540" max="12540" width="10.44140625" style="224" customWidth="1"/>
    <col min="12541" max="12541" width="11.6640625" style="224" customWidth="1"/>
    <col min="12542" max="12542" width="5.5546875" style="224" customWidth="1"/>
    <col min="12543" max="12543" width="6.88671875" style="224" customWidth="1"/>
    <col min="12544" max="12544" width="7.6640625" style="224" bestFit="1" customWidth="1"/>
    <col min="12545" max="12545" width="9.109375" style="224" customWidth="1"/>
    <col min="12546" max="12789" width="11.44140625" style="224"/>
    <col min="12790" max="12790" width="5.6640625" style="224" customWidth="1"/>
    <col min="12791" max="12791" width="14.109375" style="224" customWidth="1"/>
    <col min="12792" max="12792" width="15.44140625" style="224" customWidth="1"/>
    <col min="12793" max="12793" width="11.88671875" style="224" customWidth="1"/>
    <col min="12794" max="12794" width="8.88671875" style="224" customWidth="1"/>
    <col min="12795" max="12795" width="6.44140625" style="224" customWidth="1"/>
    <col min="12796" max="12796" width="10.44140625" style="224" customWidth="1"/>
    <col min="12797" max="12797" width="11.6640625" style="224" customWidth="1"/>
    <col min="12798" max="12798" width="5.5546875" style="224" customWidth="1"/>
    <col min="12799" max="12799" width="6.88671875" style="224" customWidth="1"/>
    <col min="12800" max="12800" width="7.6640625" style="224" bestFit="1" customWidth="1"/>
    <col min="12801" max="12801" width="9.109375" style="224" customWidth="1"/>
    <col min="12802" max="13045" width="11.44140625" style="224"/>
    <col min="13046" max="13046" width="5.6640625" style="224" customWidth="1"/>
    <col min="13047" max="13047" width="14.109375" style="224" customWidth="1"/>
    <col min="13048" max="13048" width="15.44140625" style="224" customWidth="1"/>
    <col min="13049" max="13049" width="11.88671875" style="224" customWidth="1"/>
    <col min="13050" max="13050" width="8.88671875" style="224" customWidth="1"/>
    <col min="13051" max="13051" width="6.44140625" style="224" customWidth="1"/>
    <col min="13052" max="13052" width="10.44140625" style="224" customWidth="1"/>
    <col min="13053" max="13053" width="11.6640625" style="224" customWidth="1"/>
    <col min="13054" max="13054" width="5.5546875" style="224" customWidth="1"/>
    <col min="13055" max="13055" width="6.88671875" style="224" customWidth="1"/>
    <col min="13056" max="13056" width="7.6640625" style="224" bestFit="1" customWidth="1"/>
    <col min="13057" max="13057" width="9.109375" style="224" customWidth="1"/>
    <col min="13058" max="13301" width="11.44140625" style="224"/>
    <col min="13302" max="13302" width="5.6640625" style="224" customWidth="1"/>
    <col min="13303" max="13303" width="14.109375" style="224" customWidth="1"/>
    <col min="13304" max="13304" width="15.44140625" style="224" customWidth="1"/>
    <col min="13305" max="13305" width="11.88671875" style="224" customWidth="1"/>
    <col min="13306" max="13306" width="8.88671875" style="224" customWidth="1"/>
    <col min="13307" max="13307" width="6.44140625" style="224" customWidth="1"/>
    <col min="13308" max="13308" width="10.44140625" style="224" customWidth="1"/>
    <col min="13309" max="13309" width="11.6640625" style="224" customWidth="1"/>
    <col min="13310" max="13310" width="5.5546875" style="224" customWidth="1"/>
    <col min="13311" max="13311" width="6.88671875" style="224" customWidth="1"/>
    <col min="13312" max="13312" width="7.6640625" style="224" bestFit="1" customWidth="1"/>
    <col min="13313" max="13313" width="9.109375" style="224" customWidth="1"/>
    <col min="13314" max="13557" width="11.44140625" style="224"/>
    <col min="13558" max="13558" width="5.6640625" style="224" customWidth="1"/>
    <col min="13559" max="13559" width="14.109375" style="224" customWidth="1"/>
    <col min="13560" max="13560" width="15.44140625" style="224" customWidth="1"/>
    <col min="13561" max="13561" width="11.88671875" style="224" customWidth="1"/>
    <col min="13562" max="13562" width="8.88671875" style="224" customWidth="1"/>
    <col min="13563" max="13563" width="6.44140625" style="224" customWidth="1"/>
    <col min="13564" max="13564" width="10.44140625" style="224" customWidth="1"/>
    <col min="13565" max="13565" width="11.6640625" style="224" customWidth="1"/>
    <col min="13566" max="13566" width="5.5546875" style="224" customWidth="1"/>
    <col min="13567" max="13567" width="6.88671875" style="224" customWidth="1"/>
    <col min="13568" max="13568" width="7.6640625" style="224" bestFit="1" customWidth="1"/>
    <col min="13569" max="13569" width="9.109375" style="224" customWidth="1"/>
    <col min="13570" max="13813" width="11.44140625" style="224"/>
    <col min="13814" max="13814" width="5.6640625" style="224" customWidth="1"/>
    <col min="13815" max="13815" width="14.109375" style="224" customWidth="1"/>
    <col min="13816" max="13816" width="15.44140625" style="224" customWidth="1"/>
    <col min="13817" max="13817" width="11.88671875" style="224" customWidth="1"/>
    <col min="13818" max="13818" width="8.88671875" style="224" customWidth="1"/>
    <col min="13819" max="13819" width="6.44140625" style="224" customWidth="1"/>
    <col min="13820" max="13820" width="10.44140625" style="224" customWidth="1"/>
    <col min="13821" max="13821" width="11.6640625" style="224" customWidth="1"/>
    <col min="13822" max="13822" width="5.5546875" style="224" customWidth="1"/>
    <col min="13823" max="13823" width="6.88671875" style="224" customWidth="1"/>
    <col min="13824" max="13824" width="7.6640625" style="224" bestFit="1" customWidth="1"/>
    <col min="13825" max="13825" width="9.109375" style="224" customWidth="1"/>
    <col min="13826" max="14069" width="11.44140625" style="224"/>
    <col min="14070" max="14070" width="5.6640625" style="224" customWidth="1"/>
    <col min="14071" max="14071" width="14.109375" style="224" customWidth="1"/>
    <col min="14072" max="14072" width="15.44140625" style="224" customWidth="1"/>
    <col min="14073" max="14073" width="11.88671875" style="224" customWidth="1"/>
    <col min="14074" max="14074" width="8.88671875" style="224" customWidth="1"/>
    <col min="14075" max="14075" width="6.44140625" style="224" customWidth="1"/>
    <col min="14076" max="14076" width="10.44140625" style="224" customWidth="1"/>
    <col min="14077" max="14077" width="11.6640625" style="224" customWidth="1"/>
    <col min="14078" max="14078" width="5.5546875" style="224" customWidth="1"/>
    <col min="14079" max="14079" width="6.88671875" style="224" customWidth="1"/>
    <col min="14080" max="14080" width="7.6640625" style="224" bestFit="1" customWidth="1"/>
    <col min="14081" max="14081" width="9.109375" style="224" customWidth="1"/>
    <col min="14082" max="14325" width="11.44140625" style="224"/>
    <col min="14326" max="14326" width="5.6640625" style="224" customWidth="1"/>
    <col min="14327" max="14327" width="14.109375" style="224" customWidth="1"/>
    <col min="14328" max="14328" width="15.44140625" style="224" customWidth="1"/>
    <col min="14329" max="14329" width="11.88671875" style="224" customWidth="1"/>
    <col min="14330" max="14330" width="8.88671875" style="224" customWidth="1"/>
    <col min="14331" max="14331" width="6.44140625" style="224" customWidth="1"/>
    <col min="14332" max="14332" width="10.44140625" style="224" customWidth="1"/>
    <col min="14333" max="14333" width="11.6640625" style="224" customWidth="1"/>
    <col min="14334" max="14334" width="5.5546875" style="224" customWidth="1"/>
    <col min="14335" max="14335" width="6.88671875" style="224" customWidth="1"/>
    <col min="14336" max="14336" width="7.6640625" style="224" bestFit="1" customWidth="1"/>
    <col min="14337" max="14337" width="9.109375" style="224" customWidth="1"/>
    <col min="14338" max="14581" width="11.44140625" style="224"/>
    <col min="14582" max="14582" width="5.6640625" style="224" customWidth="1"/>
    <col min="14583" max="14583" width="14.109375" style="224" customWidth="1"/>
    <col min="14584" max="14584" width="15.44140625" style="224" customWidth="1"/>
    <col min="14585" max="14585" width="11.88671875" style="224" customWidth="1"/>
    <col min="14586" max="14586" width="8.88671875" style="224" customWidth="1"/>
    <col min="14587" max="14587" width="6.44140625" style="224" customWidth="1"/>
    <col min="14588" max="14588" width="10.44140625" style="224" customWidth="1"/>
    <col min="14589" max="14589" width="11.6640625" style="224" customWidth="1"/>
    <col min="14590" max="14590" width="5.5546875" style="224" customWidth="1"/>
    <col min="14591" max="14591" width="6.88671875" style="224" customWidth="1"/>
    <col min="14592" max="14592" width="7.6640625" style="224" bestFit="1" customWidth="1"/>
    <col min="14593" max="14593" width="9.109375" style="224" customWidth="1"/>
    <col min="14594" max="14837" width="11.44140625" style="224"/>
    <col min="14838" max="14838" width="5.6640625" style="224" customWidth="1"/>
    <col min="14839" max="14839" width="14.109375" style="224" customWidth="1"/>
    <col min="14840" max="14840" width="15.44140625" style="224" customWidth="1"/>
    <col min="14841" max="14841" width="11.88671875" style="224" customWidth="1"/>
    <col min="14842" max="14842" width="8.88671875" style="224" customWidth="1"/>
    <col min="14843" max="14843" width="6.44140625" style="224" customWidth="1"/>
    <col min="14844" max="14844" width="10.44140625" style="224" customWidth="1"/>
    <col min="14845" max="14845" width="11.6640625" style="224" customWidth="1"/>
    <col min="14846" max="14846" width="5.5546875" style="224" customWidth="1"/>
    <col min="14847" max="14847" width="6.88671875" style="224" customWidth="1"/>
    <col min="14848" max="14848" width="7.6640625" style="224" bestFit="1" customWidth="1"/>
    <col min="14849" max="14849" width="9.109375" style="224" customWidth="1"/>
    <col min="14850" max="15093" width="11.44140625" style="224"/>
    <col min="15094" max="15094" width="5.6640625" style="224" customWidth="1"/>
    <col min="15095" max="15095" width="14.109375" style="224" customWidth="1"/>
    <col min="15096" max="15096" width="15.44140625" style="224" customWidth="1"/>
    <col min="15097" max="15097" width="11.88671875" style="224" customWidth="1"/>
    <col min="15098" max="15098" width="8.88671875" style="224" customWidth="1"/>
    <col min="15099" max="15099" width="6.44140625" style="224" customWidth="1"/>
    <col min="15100" max="15100" width="10.44140625" style="224" customWidth="1"/>
    <col min="15101" max="15101" width="11.6640625" style="224" customWidth="1"/>
    <col min="15102" max="15102" width="5.5546875" style="224" customWidth="1"/>
    <col min="15103" max="15103" width="6.88671875" style="224" customWidth="1"/>
    <col min="15104" max="15104" width="7.6640625" style="224" bestFit="1" customWidth="1"/>
    <col min="15105" max="15105" width="9.109375" style="224" customWidth="1"/>
    <col min="15106" max="15349" width="11.44140625" style="224"/>
    <col min="15350" max="15350" width="5.6640625" style="224" customWidth="1"/>
    <col min="15351" max="15351" width="14.109375" style="224" customWidth="1"/>
    <col min="15352" max="15352" width="15.44140625" style="224" customWidth="1"/>
    <col min="15353" max="15353" width="11.88671875" style="224" customWidth="1"/>
    <col min="15354" max="15354" width="8.88671875" style="224" customWidth="1"/>
    <col min="15355" max="15355" width="6.44140625" style="224" customWidth="1"/>
    <col min="15356" max="15356" width="10.44140625" style="224" customWidth="1"/>
    <col min="15357" max="15357" width="11.6640625" style="224" customWidth="1"/>
    <col min="15358" max="15358" width="5.5546875" style="224" customWidth="1"/>
    <col min="15359" max="15359" width="6.88671875" style="224" customWidth="1"/>
    <col min="15360" max="15360" width="7.6640625" style="224" bestFit="1" customWidth="1"/>
    <col min="15361" max="15361" width="9.109375" style="224" customWidth="1"/>
    <col min="15362" max="15605" width="11.44140625" style="224"/>
    <col min="15606" max="15606" width="5.6640625" style="224" customWidth="1"/>
    <col min="15607" max="15607" width="14.109375" style="224" customWidth="1"/>
    <col min="15608" max="15608" width="15.44140625" style="224" customWidth="1"/>
    <col min="15609" max="15609" width="11.88671875" style="224" customWidth="1"/>
    <col min="15610" max="15610" width="8.88671875" style="224" customWidth="1"/>
    <col min="15611" max="15611" width="6.44140625" style="224" customWidth="1"/>
    <col min="15612" max="15612" width="10.44140625" style="224" customWidth="1"/>
    <col min="15613" max="15613" width="11.6640625" style="224" customWidth="1"/>
    <col min="15614" max="15614" width="5.5546875" style="224" customWidth="1"/>
    <col min="15615" max="15615" width="6.88671875" style="224" customWidth="1"/>
    <col min="15616" max="15616" width="7.6640625" style="224" bestFit="1" customWidth="1"/>
    <col min="15617" max="15617" width="9.109375" style="224" customWidth="1"/>
    <col min="15618" max="15861" width="11.44140625" style="224"/>
    <col min="15862" max="15862" width="5.6640625" style="224" customWidth="1"/>
    <col min="15863" max="15863" width="14.109375" style="224" customWidth="1"/>
    <col min="15864" max="15864" width="15.44140625" style="224" customWidth="1"/>
    <col min="15865" max="15865" width="11.88671875" style="224" customWidth="1"/>
    <col min="15866" max="15866" width="8.88671875" style="224" customWidth="1"/>
    <col min="15867" max="15867" width="6.44140625" style="224" customWidth="1"/>
    <col min="15868" max="15868" width="10.44140625" style="224" customWidth="1"/>
    <col min="15869" max="15869" width="11.6640625" style="224" customWidth="1"/>
    <col min="15870" max="15870" width="5.5546875" style="224" customWidth="1"/>
    <col min="15871" max="15871" width="6.88671875" style="224" customWidth="1"/>
    <col min="15872" max="15872" width="7.6640625" style="224" bestFit="1" customWidth="1"/>
    <col min="15873" max="15873" width="9.109375" style="224" customWidth="1"/>
    <col min="15874" max="16117" width="11.44140625" style="224"/>
    <col min="16118" max="16118" width="5.6640625" style="224" customWidth="1"/>
    <col min="16119" max="16119" width="14.109375" style="224" customWidth="1"/>
    <col min="16120" max="16120" width="15.44140625" style="224" customWidth="1"/>
    <col min="16121" max="16121" width="11.88671875" style="224" customWidth="1"/>
    <col min="16122" max="16122" width="8.88671875" style="224" customWidth="1"/>
    <col min="16123" max="16123" width="6.44140625" style="224" customWidth="1"/>
    <col min="16124" max="16124" width="10.44140625" style="224" customWidth="1"/>
    <col min="16125" max="16125" width="11.6640625" style="224" customWidth="1"/>
    <col min="16126" max="16126" width="5.5546875" style="224" customWidth="1"/>
    <col min="16127" max="16127" width="6.88671875" style="224" customWidth="1"/>
    <col min="16128" max="16128" width="7.6640625" style="224" bestFit="1" customWidth="1"/>
    <col min="16129" max="16129" width="9.109375" style="224" customWidth="1"/>
    <col min="16130" max="16384" width="11.44140625" style="224"/>
  </cols>
  <sheetData>
    <row r="1" spans="1:9" ht="13.2" customHeight="1">
      <c r="A1" s="96" t="s">
        <v>32</v>
      </c>
      <c r="B1" s="95" t="s">
        <v>26</v>
      </c>
      <c r="C1" s="278"/>
      <c r="D1" s="99"/>
      <c r="E1" s="279"/>
      <c r="F1" s="280" t="str">
        <f>IF(COUNTA(F13:F29)&lt;&gt;COUNTA(H13:H29),"Das Preisblatt ist nicht vollständig ausgefüllt!","")</f>
        <v>Das Preisblatt ist nicht vollständig ausgefüllt!</v>
      </c>
      <c r="G1" s="281"/>
      <c r="H1" s="282"/>
      <c r="I1" s="283"/>
    </row>
    <row r="2" spans="1:9">
      <c r="A2" s="163" t="s">
        <v>33</v>
      </c>
      <c r="B2" s="86" t="s">
        <v>34</v>
      </c>
      <c r="C2" s="284"/>
      <c r="D2" s="99" t="s">
        <v>397</v>
      </c>
      <c r="E2" s="285" t="s">
        <v>398</v>
      </c>
      <c r="F2" s="445" t="s">
        <v>36</v>
      </c>
      <c r="G2" s="446">
        <v>1</v>
      </c>
      <c r="H2" s="286" t="s">
        <v>37</v>
      </c>
      <c r="I2" s="110">
        <f>I29</f>
        <v>0</v>
      </c>
    </row>
    <row r="3" spans="1:9" ht="13.2" customHeight="1">
      <c r="A3" s="68"/>
      <c r="B3" s="79" t="s">
        <v>38</v>
      </c>
      <c r="C3" s="240"/>
      <c r="D3" s="99" t="s">
        <v>35</v>
      </c>
      <c r="E3" s="287">
        <f>DATUM</f>
        <v>46252</v>
      </c>
      <c r="F3" s="113" t="s">
        <v>399</v>
      </c>
      <c r="G3" s="72" t="s">
        <v>428</v>
      </c>
      <c r="H3" s="288"/>
      <c r="I3" s="289"/>
    </row>
    <row r="4" spans="1:9" ht="13.2" customHeight="1">
      <c r="A4" s="68"/>
      <c r="B4" s="116" t="s">
        <v>43</v>
      </c>
      <c r="C4" s="290"/>
      <c r="D4" s="99"/>
      <c r="E4" s="291"/>
      <c r="F4" s="292"/>
      <c r="G4" s="293"/>
      <c r="H4" s="294"/>
      <c r="I4" s="295"/>
    </row>
    <row r="5" spans="1:9" ht="13.2" customHeight="1">
      <c r="A5" s="68"/>
      <c r="B5" s="7" t="s">
        <v>429</v>
      </c>
      <c r="C5" s="296"/>
      <c r="D5" s="117"/>
      <c r="E5" s="297"/>
      <c r="F5" s="298"/>
      <c r="G5" s="299"/>
      <c r="H5" s="294"/>
      <c r="I5" s="295"/>
    </row>
    <row r="6" spans="1:9" ht="13.2" customHeight="1">
      <c r="A6" s="163"/>
      <c r="B6" s="156"/>
      <c r="C6" s="300"/>
      <c r="D6" s="301"/>
      <c r="E6" s="302"/>
      <c r="F6" s="303"/>
      <c r="G6" s="304"/>
      <c r="H6" s="304"/>
      <c r="I6" s="305"/>
    </row>
    <row r="7" spans="1:9" ht="13.2" customHeight="1">
      <c r="A7" s="306" t="s">
        <v>430</v>
      </c>
      <c r="B7" s="7"/>
      <c r="C7" s="296"/>
      <c r="D7" s="307"/>
      <c r="E7" s="308"/>
      <c r="F7" s="309"/>
      <c r="G7" s="310"/>
      <c r="H7" s="310"/>
      <c r="I7" s="295"/>
    </row>
    <row r="8" spans="1:9" ht="13.2" customHeight="1">
      <c r="A8" s="306" t="s">
        <v>431</v>
      </c>
      <c r="B8" s="311"/>
      <c r="C8" s="296"/>
      <c r="D8" s="307"/>
      <c r="E8" s="308"/>
      <c r="F8" s="309"/>
      <c r="G8" s="310"/>
      <c r="H8" s="310"/>
      <c r="I8" s="295"/>
    </row>
    <row r="9" spans="1:9" ht="13.2" customHeight="1">
      <c r="A9" s="306" t="s">
        <v>432</v>
      </c>
      <c r="B9" s="311"/>
      <c r="C9" s="296"/>
      <c r="D9" s="307"/>
      <c r="E9" s="308"/>
      <c r="F9" s="309"/>
      <c r="G9" s="310"/>
      <c r="H9" s="310"/>
      <c r="I9" s="295"/>
    </row>
    <row r="10" spans="1:9" ht="13.2" customHeight="1">
      <c r="A10" s="306"/>
      <c r="B10" s="311"/>
      <c r="C10" s="312"/>
      <c r="D10" s="313"/>
      <c r="E10" s="314"/>
      <c r="F10" s="315"/>
      <c r="G10" s="286"/>
      <c r="H10" s="286"/>
      <c r="I10" s="316"/>
    </row>
    <row r="11" spans="1:9" s="251" customFormat="1" ht="23.25" customHeight="1">
      <c r="A11" s="317" t="s">
        <v>54</v>
      </c>
      <c r="B11" s="475" t="s">
        <v>405</v>
      </c>
      <c r="C11" s="549" t="s">
        <v>433</v>
      </c>
      <c r="D11" s="550"/>
      <c r="E11" s="551"/>
      <c r="F11" s="476" t="s">
        <v>434</v>
      </c>
      <c r="G11" s="318" t="s">
        <v>435</v>
      </c>
      <c r="H11" s="318" t="s">
        <v>436</v>
      </c>
      <c r="I11" s="477" t="s">
        <v>437</v>
      </c>
    </row>
    <row r="12" spans="1:9" s="323" customFormat="1">
      <c r="A12" s="319"/>
      <c r="B12" s="478" t="s">
        <v>438</v>
      </c>
      <c r="C12" s="320"/>
      <c r="D12" s="320"/>
      <c r="E12" s="320"/>
      <c r="F12" s="321"/>
      <c r="G12" s="321"/>
      <c r="H12" s="321"/>
      <c r="I12" s="322"/>
    </row>
    <row r="13" spans="1:9" s="323" customFormat="1" ht="45" customHeight="1">
      <c r="A13" s="324">
        <v>1</v>
      </c>
      <c r="B13" s="325" t="s">
        <v>439</v>
      </c>
      <c r="C13" s="326" t="s">
        <v>440</v>
      </c>
      <c r="D13" s="327"/>
      <c r="E13" s="328"/>
      <c r="F13" s="479">
        <v>196</v>
      </c>
      <c r="G13" s="329" t="s">
        <v>441</v>
      </c>
      <c r="H13" s="480"/>
      <c r="I13" s="330">
        <f t="shared" ref="I13:I19" si="0">H13*F13</f>
        <v>0</v>
      </c>
    </row>
    <row r="14" spans="1:9" s="323" customFormat="1" ht="45" customHeight="1">
      <c r="A14" s="324">
        <v>2</v>
      </c>
      <c r="B14" s="325" t="s">
        <v>442</v>
      </c>
      <c r="C14" s="326" t="s">
        <v>443</v>
      </c>
      <c r="D14" s="327"/>
      <c r="E14" s="328"/>
      <c r="F14" s="479">
        <v>4104</v>
      </c>
      <c r="G14" s="329" t="s">
        <v>444</v>
      </c>
      <c r="H14" s="480"/>
      <c r="I14" s="330">
        <f t="shared" si="0"/>
        <v>0</v>
      </c>
    </row>
    <row r="15" spans="1:9" s="323" customFormat="1" ht="45" customHeight="1">
      <c r="A15" s="324">
        <v>3</v>
      </c>
      <c r="B15" s="325" t="s">
        <v>445</v>
      </c>
      <c r="C15" s="546" t="s">
        <v>446</v>
      </c>
      <c r="D15" s="547"/>
      <c r="E15" s="548"/>
      <c r="F15" s="479">
        <v>55</v>
      </c>
      <c r="G15" s="329" t="s">
        <v>447</v>
      </c>
      <c r="H15" s="480"/>
      <c r="I15" s="330">
        <f t="shared" si="0"/>
        <v>0</v>
      </c>
    </row>
    <row r="16" spans="1:9" s="323" customFormat="1" ht="45" customHeight="1">
      <c r="A16" s="324">
        <v>4</v>
      </c>
      <c r="B16" s="325" t="s">
        <v>448</v>
      </c>
      <c r="C16" s="546" t="s">
        <v>449</v>
      </c>
      <c r="D16" s="547"/>
      <c r="E16" s="548"/>
      <c r="F16" s="479">
        <v>310</v>
      </c>
      <c r="G16" s="329" t="s">
        <v>441</v>
      </c>
      <c r="H16" s="480"/>
      <c r="I16" s="330">
        <f t="shared" si="0"/>
        <v>0</v>
      </c>
    </row>
    <row r="17" spans="1:9" s="323" customFormat="1" ht="45" customHeight="1">
      <c r="A17" s="324">
        <v>5</v>
      </c>
      <c r="B17" s="325" t="s">
        <v>450</v>
      </c>
      <c r="C17" s="546" t="s">
        <v>451</v>
      </c>
      <c r="D17" s="547"/>
      <c r="E17" s="548"/>
      <c r="F17" s="479">
        <v>200</v>
      </c>
      <c r="G17" s="329" t="s">
        <v>441</v>
      </c>
      <c r="H17" s="480"/>
      <c r="I17" s="330">
        <f t="shared" ref="I17" si="1">H17*F17</f>
        <v>0</v>
      </c>
    </row>
    <row r="18" spans="1:9" s="323" customFormat="1" ht="45" customHeight="1">
      <c r="A18" s="324">
        <v>6</v>
      </c>
      <c r="B18" s="325" t="s">
        <v>452</v>
      </c>
      <c r="C18" s="546" t="s">
        <v>453</v>
      </c>
      <c r="D18" s="547"/>
      <c r="E18" s="548"/>
      <c r="F18" s="479">
        <v>7</v>
      </c>
      <c r="G18" s="329" t="s">
        <v>441</v>
      </c>
      <c r="H18" s="480"/>
      <c r="I18" s="330">
        <f t="shared" si="0"/>
        <v>0</v>
      </c>
    </row>
    <row r="19" spans="1:9" s="323" customFormat="1" ht="45" customHeight="1">
      <c r="A19" s="324">
        <v>7</v>
      </c>
      <c r="B19" s="325" t="s">
        <v>454</v>
      </c>
      <c r="C19" s="326" t="s">
        <v>455</v>
      </c>
      <c r="D19" s="331"/>
      <c r="E19" s="332"/>
      <c r="F19" s="479">
        <v>176</v>
      </c>
      <c r="G19" s="329" t="s">
        <v>441</v>
      </c>
      <c r="H19" s="480"/>
      <c r="I19" s="330">
        <f t="shared" si="0"/>
        <v>0</v>
      </c>
    </row>
    <row r="20" spans="1:9" s="323" customFormat="1" ht="45" customHeight="1">
      <c r="A20" s="324">
        <v>8</v>
      </c>
      <c r="B20" s="325" t="s">
        <v>456</v>
      </c>
      <c r="C20" s="326" t="s">
        <v>457</v>
      </c>
      <c r="D20" s="327"/>
      <c r="E20" s="328"/>
      <c r="F20" s="479">
        <v>100</v>
      </c>
      <c r="G20" s="329" t="s">
        <v>441</v>
      </c>
      <c r="H20" s="480"/>
      <c r="I20" s="330">
        <f t="shared" ref="I20:I22" si="2">H20*F20</f>
        <v>0</v>
      </c>
    </row>
    <row r="21" spans="1:9" s="323" customFormat="1" ht="45" customHeight="1">
      <c r="A21" s="324">
        <v>9</v>
      </c>
      <c r="B21" s="325" t="s">
        <v>458</v>
      </c>
      <c r="C21" s="326" t="s">
        <v>459</v>
      </c>
      <c r="D21" s="327"/>
      <c r="E21" s="328"/>
      <c r="F21" s="479">
        <v>75</v>
      </c>
      <c r="G21" s="329" t="s">
        <v>460</v>
      </c>
      <c r="H21" s="480"/>
      <c r="I21" s="330">
        <f t="shared" si="2"/>
        <v>0</v>
      </c>
    </row>
    <row r="22" spans="1:9" s="323" customFormat="1" ht="45" customHeight="1">
      <c r="A22" s="324">
        <v>10</v>
      </c>
      <c r="B22" s="325" t="s">
        <v>461</v>
      </c>
      <c r="C22" s="326" t="s">
        <v>462</v>
      </c>
      <c r="D22" s="327"/>
      <c r="E22" s="328"/>
      <c r="F22" s="479">
        <v>25</v>
      </c>
      <c r="G22" s="329" t="s">
        <v>447</v>
      </c>
      <c r="H22" s="480"/>
      <c r="I22" s="330">
        <f t="shared" si="2"/>
        <v>0</v>
      </c>
    </row>
    <row r="23" spans="1:9" s="323" customFormat="1" ht="84.75" customHeight="1">
      <c r="A23" s="324">
        <v>11</v>
      </c>
      <c r="B23" s="333" t="s">
        <v>463</v>
      </c>
      <c r="C23" s="546" t="s">
        <v>464</v>
      </c>
      <c r="D23" s="547"/>
      <c r="E23" s="548"/>
      <c r="F23" s="479">
        <v>2000</v>
      </c>
      <c r="G23" s="334" t="s">
        <v>465</v>
      </c>
      <c r="H23" s="480"/>
      <c r="I23" s="330">
        <f t="shared" ref="I23:I26" si="3">H23*F23</f>
        <v>0</v>
      </c>
    </row>
    <row r="24" spans="1:9" s="323" customFormat="1" ht="84.75" customHeight="1">
      <c r="A24" s="324">
        <v>12</v>
      </c>
      <c r="B24" s="333" t="s">
        <v>463</v>
      </c>
      <c r="C24" s="546" t="s">
        <v>466</v>
      </c>
      <c r="D24" s="547"/>
      <c r="E24" s="548"/>
      <c r="F24" s="479">
        <v>2000</v>
      </c>
      <c r="G24" s="334" t="s">
        <v>465</v>
      </c>
      <c r="H24" s="480"/>
      <c r="I24" s="330">
        <f t="shared" si="3"/>
        <v>0</v>
      </c>
    </row>
    <row r="25" spans="1:9" s="323" customFormat="1" ht="84.75" customHeight="1">
      <c r="A25" s="324">
        <v>13</v>
      </c>
      <c r="B25" s="333" t="s">
        <v>467</v>
      </c>
      <c r="C25" s="546" t="s">
        <v>468</v>
      </c>
      <c r="D25" s="547"/>
      <c r="E25" s="548"/>
      <c r="F25" s="479">
        <v>100</v>
      </c>
      <c r="G25" s="334" t="s">
        <v>465</v>
      </c>
      <c r="H25" s="480"/>
      <c r="I25" s="330">
        <f t="shared" ref="I25" si="4">H25*F25</f>
        <v>0</v>
      </c>
    </row>
    <row r="26" spans="1:9" s="323" customFormat="1" ht="84.75" customHeight="1">
      <c r="A26" s="324">
        <v>14</v>
      </c>
      <c r="B26" s="333" t="s">
        <v>469</v>
      </c>
      <c r="C26" s="546" t="s">
        <v>470</v>
      </c>
      <c r="D26" s="547"/>
      <c r="E26" s="548"/>
      <c r="F26" s="479">
        <v>100</v>
      </c>
      <c r="G26" s="334" t="s">
        <v>465</v>
      </c>
      <c r="H26" s="480"/>
      <c r="I26" s="330">
        <f t="shared" si="3"/>
        <v>0</v>
      </c>
    </row>
    <row r="27" spans="1:9" s="323" customFormat="1">
      <c r="A27" s="319"/>
      <c r="B27" s="478" t="s">
        <v>471</v>
      </c>
      <c r="C27" s="320"/>
      <c r="D27" s="320"/>
      <c r="E27" s="320"/>
      <c r="F27" s="321"/>
      <c r="G27" s="321"/>
      <c r="H27" s="321"/>
      <c r="I27" s="322"/>
    </row>
    <row r="28" spans="1:9" s="323" customFormat="1" ht="45" customHeight="1">
      <c r="A28" s="324">
        <v>15</v>
      </c>
      <c r="B28" s="325" t="s">
        <v>472</v>
      </c>
      <c r="C28" s="546" t="s">
        <v>473</v>
      </c>
      <c r="D28" s="547"/>
      <c r="E28" s="548"/>
      <c r="F28" s="479">
        <v>28</v>
      </c>
      <c r="G28" s="329" t="s">
        <v>441</v>
      </c>
      <c r="H28" s="480"/>
      <c r="I28" s="330">
        <f t="shared" ref="I28" si="5">H28*F28</f>
        <v>0</v>
      </c>
    </row>
    <row r="29" spans="1:9">
      <c r="A29" s="481" t="s">
        <v>378</v>
      </c>
      <c r="B29" s="335" t="s">
        <v>28</v>
      </c>
      <c r="C29" s="336"/>
      <c r="D29" s="336"/>
      <c r="E29" s="336"/>
      <c r="F29" s="337"/>
      <c r="G29" s="338"/>
      <c r="H29" s="337"/>
      <c r="I29" s="482">
        <f>SUM(I13:I28)</f>
        <v>0</v>
      </c>
    </row>
    <row r="30" spans="1:9">
      <c r="A30" s="271"/>
      <c r="E30" s="273"/>
      <c r="F30" s="274"/>
      <c r="G30" s="274"/>
      <c r="H30" s="275"/>
      <c r="I30" s="275"/>
    </row>
    <row r="31" spans="1:9">
      <c r="A31" s="271"/>
      <c r="E31" s="273"/>
      <c r="F31" s="274"/>
      <c r="G31" s="274"/>
      <c r="H31" s="275"/>
      <c r="I31" s="275"/>
    </row>
    <row r="32" spans="1:9">
      <c r="A32" s="271"/>
      <c r="E32" s="273"/>
      <c r="F32" s="274"/>
      <c r="G32" s="274"/>
      <c r="H32" s="275"/>
      <c r="I32" s="275"/>
    </row>
    <row r="33" spans="1:9">
      <c r="A33" s="271"/>
      <c r="E33" s="273"/>
      <c r="F33" s="274"/>
      <c r="G33" s="274"/>
      <c r="H33" s="275"/>
      <c r="I33" s="275"/>
    </row>
    <row r="34" spans="1:9">
      <c r="A34" s="271"/>
      <c r="E34" s="273"/>
      <c r="F34" s="274"/>
      <c r="G34" s="274"/>
      <c r="H34" s="275"/>
      <c r="I34" s="275"/>
    </row>
    <row r="35" spans="1:9">
      <c r="A35" s="271"/>
      <c r="E35" s="273"/>
      <c r="F35" s="274"/>
      <c r="G35" s="274"/>
      <c r="H35" s="275"/>
      <c r="I35" s="275"/>
    </row>
    <row r="36" spans="1:9">
      <c r="A36" s="271"/>
      <c r="E36" s="273"/>
      <c r="F36" s="274"/>
      <c r="G36" s="274"/>
      <c r="H36" s="275"/>
      <c r="I36" s="275"/>
    </row>
    <row r="37" spans="1:9">
      <c r="A37" s="271"/>
      <c r="E37" s="273"/>
      <c r="F37" s="274"/>
      <c r="G37" s="274"/>
      <c r="H37" s="275"/>
      <c r="I37" s="275"/>
    </row>
    <row r="38" spans="1:9">
      <c r="A38" s="271"/>
      <c r="E38" s="273"/>
      <c r="F38" s="274"/>
      <c r="G38" s="274"/>
      <c r="H38" s="275"/>
      <c r="I38" s="275"/>
    </row>
    <row r="39" spans="1:9">
      <c r="A39" s="271"/>
      <c r="E39" s="273"/>
      <c r="F39" s="274"/>
      <c r="G39" s="274"/>
      <c r="H39" s="275"/>
      <c r="I39" s="275"/>
    </row>
    <row r="40" spans="1:9">
      <c r="A40" s="271"/>
      <c r="E40" s="273"/>
      <c r="F40" s="274"/>
      <c r="G40" s="274"/>
      <c r="H40" s="275"/>
      <c r="I40" s="275"/>
    </row>
    <row r="41" spans="1:9">
      <c r="A41" s="271"/>
      <c r="E41" s="273"/>
      <c r="F41" s="274"/>
      <c r="G41" s="274"/>
      <c r="H41" s="275"/>
      <c r="I41" s="275"/>
    </row>
    <row r="42" spans="1:9">
      <c r="A42" s="271"/>
      <c r="E42" s="273"/>
      <c r="F42" s="274"/>
      <c r="G42" s="274"/>
      <c r="H42" s="275"/>
      <c r="I42" s="275"/>
    </row>
    <row r="43" spans="1:9">
      <c r="A43" s="271"/>
      <c r="E43" s="273"/>
      <c r="F43" s="274"/>
      <c r="G43" s="274"/>
      <c r="H43" s="275"/>
      <c r="I43" s="275"/>
    </row>
    <row r="44" spans="1:9">
      <c r="A44" s="271"/>
      <c r="E44" s="273"/>
      <c r="F44" s="274"/>
      <c r="G44" s="274"/>
      <c r="H44" s="275"/>
      <c r="I44" s="275"/>
    </row>
    <row r="45" spans="1:9">
      <c r="A45" s="271"/>
      <c r="E45" s="273"/>
      <c r="F45" s="274"/>
      <c r="G45" s="274"/>
      <c r="H45" s="275"/>
      <c r="I45" s="275"/>
    </row>
    <row r="46" spans="1:9">
      <c r="A46" s="271"/>
      <c r="E46" s="273"/>
      <c r="F46" s="274"/>
      <c r="G46" s="274"/>
      <c r="H46" s="275"/>
      <c r="I46" s="275"/>
    </row>
    <row r="47" spans="1:9">
      <c r="A47" s="271"/>
      <c r="E47" s="273"/>
      <c r="F47" s="274"/>
      <c r="G47" s="274"/>
      <c r="H47" s="275"/>
      <c r="I47" s="275"/>
    </row>
    <row r="48" spans="1:9">
      <c r="A48" s="271"/>
      <c r="E48" s="273"/>
      <c r="F48" s="274"/>
      <c r="G48" s="274"/>
      <c r="H48" s="275"/>
      <c r="I48" s="275"/>
    </row>
    <row r="49" spans="1:9">
      <c r="A49" s="271"/>
      <c r="E49" s="273"/>
      <c r="F49" s="274"/>
      <c r="G49" s="274"/>
      <c r="H49" s="275"/>
      <c r="I49" s="275"/>
    </row>
    <row r="50" spans="1:9">
      <c r="A50" s="271"/>
      <c r="E50" s="273"/>
      <c r="F50" s="274"/>
      <c r="G50" s="274"/>
      <c r="H50" s="275"/>
      <c r="I50" s="275"/>
    </row>
    <row r="51" spans="1:9">
      <c r="A51" s="271"/>
      <c r="E51" s="273"/>
      <c r="F51" s="274"/>
      <c r="G51" s="274"/>
      <c r="H51" s="275"/>
      <c r="I51" s="275"/>
    </row>
    <row r="52" spans="1:9">
      <c r="A52" s="271"/>
      <c r="E52" s="273"/>
      <c r="F52" s="274"/>
      <c r="G52" s="274"/>
      <c r="H52" s="275"/>
      <c r="I52" s="275"/>
    </row>
    <row r="53" spans="1:9">
      <c r="A53" s="271"/>
      <c r="E53" s="273"/>
      <c r="F53" s="274"/>
      <c r="G53" s="274"/>
      <c r="H53" s="275"/>
      <c r="I53" s="275"/>
    </row>
    <row r="54" spans="1:9">
      <c r="A54" s="271"/>
      <c r="E54" s="273"/>
      <c r="F54" s="274"/>
      <c r="G54" s="274"/>
      <c r="H54" s="275"/>
      <c r="I54" s="275"/>
    </row>
    <row r="55" spans="1:9">
      <c r="A55" s="271"/>
      <c r="E55" s="273"/>
      <c r="F55" s="274"/>
      <c r="G55" s="274"/>
      <c r="H55" s="275"/>
      <c r="I55" s="275"/>
    </row>
    <row r="56" spans="1:9">
      <c r="A56" s="271"/>
      <c r="E56" s="273"/>
      <c r="F56" s="274"/>
      <c r="G56" s="274"/>
      <c r="H56" s="275"/>
      <c r="I56" s="275"/>
    </row>
    <row r="57" spans="1:9">
      <c r="A57" s="271"/>
      <c r="E57" s="273"/>
      <c r="F57" s="274"/>
      <c r="G57" s="274"/>
      <c r="H57" s="275"/>
      <c r="I57" s="275"/>
    </row>
    <row r="58" spans="1:9">
      <c r="A58" s="271"/>
      <c r="E58" s="273"/>
      <c r="F58" s="274"/>
      <c r="G58" s="274"/>
      <c r="H58" s="275"/>
      <c r="I58" s="275"/>
    </row>
    <row r="59" spans="1:9">
      <c r="A59" s="271"/>
      <c r="E59" s="273"/>
      <c r="F59" s="274"/>
      <c r="G59" s="274"/>
      <c r="H59" s="275"/>
      <c r="I59" s="275"/>
    </row>
    <row r="60" spans="1:9">
      <c r="A60" s="271"/>
      <c r="E60" s="273"/>
      <c r="F60" s="274"/>
      <c r="G60" s="274"/>
      <c r="H60" s="275"/>
      <c r="I60" s="275"/>
    </row>
    <row r="61" spans="1:9">
      <c r="A61" s="271"/>
      <c r="E61" s="273"/>
      <c r="F61" s="274"/>
      <c r="G61" s="274"/>
      <c r="H61" s="275"/>
      <c r="I61" s="275"/>
    </row>
    <row r="62" spans="1:9">
      <c r="A62" s="271"/>
      <c r="E62" s="273"/>
      <c r="F62" s="274"/>
      <c r="G62" s="274"/>
      <c r="H62" s="275"/>
      <c r="I62" s="275"/>
    </row>
    <row r="63" spans="1:9">
      <c r="A63" s="271"/>
      <c r="E63" s="273"/>
      <c r="F63" s="274"/>
      <c r="G63" s="274"/>
      <c r="H63" s="275"/>
      <c r="I63" s="275"/>
    </row>
    <row r="64" spans="1:9">
      <c r="A64" s="271"/>
      <c r="E64" s="273"/>
      <c r="F64" s="274"/>
      <c r="G64" s="274"/>
      <c r="H64" s="275"/>
      <c r="I64" s="275"/>
    </row>
    <row r="65" spans="1:9">
      <c r="A65" s="271"/>
      <c r="E65" s="273"/>
      <c r="F65" s="274"/>
      <c r="G65" s="274"/>
      <c r="H65" s="275"/>
      <c r="I65" s="275"/>
    </row>
    <row r="66" spans="1:9">
      <c r="A66" s="271"/>
      <c r="E66" s="273"/>
      <c r="F66" s="274"/>
      <c r="G66" s="274"/>
      <c r="H66" s="275"/>
      <c r="I66" s="275"/>
    </row>
    <row r="67" spans="1:9">
      <c r="A67" s="271"/>
      <c r="E67" s="273"/>
      <c r="F67" s="274"/>
      <c r="G67" s="274"/>
      <c r="H67" s="275"/>
      <c r="I67" s="275"/>
    </row>
    <row r="68" spans="1:9">
      <c r="A68" s="271"/>
      <c r="E68" s="273"/>
      <c r="F68" s="274"/>
      <c r="G68" s="274"/>
      <c r="H68" s="275"/>
      <c r="I68" s="275"/>
    </row>
    <row r="69" spans="1:9">
      <c r="A69" s="271"/>
      <c r="E69" s="273"/>
      <c r="F69" s="274"/>
      <c r="G69" s="274"/>
      <c r="H69" s="275"/>
      <c r="I69" s="275"/>
    </row>
    <row r="70" spans="1:9">
      <c r="A70" s="271"/>
      <c r="E70" s="273"/>
      <c r="F70" s="274"/>
      <c r="G70" s="274"/>
      <c r="H70" s="275"/>
      <c r="I70" s="275"/>
    </row>
    <row r="71" spans="1:9">
      <c r="A71" s="271"/>
      <c r="E71" s="273"/>
      <c r="F71" s="274"/>
      <c r="G71" s="274"/>
      <c r="H71" s="275"/>
      <c r="I71" s="275"/>
    </row>
    <row r="72" spans="1:9">
      <c r="A72" s="271"/>
      <c r="E72" s="273"/>
      <c r="F72" s="274"/>
      <c r="G72" s="274"/>
      <c r="H72" s="275"/>
      <c r="I72" s="275"/>
    </row>
    <row r="73" spans="1:9">
      <c r="A73" s="271"/>
      <c r="E73" s="273"/>
      <c r="F73" s="274"/>
      <c r="G73" s="274"/>
      <c r="H73" s="275"/>
      <c r="I73" s="275"/>
    </row>
    <row r="74" spans="1:9">
      <c r="A74" s="271"/>
      <c r="E74" s="273"/>
      <c r="F74" s="274"/>
      <c r="G74" s="274"/>
      <c r="H74" s="275"/>
      <c r="I74" s="275"/>
    </row>
    <row r="75" spans="1:9">
      <c r="A75" s="271"/>
      <c r="E75" s="273"/>
      <c r="F75" s="274"/>
      <c r="G75" s="274"/>
      <c r="H75" s="275"/>
      <c r="I75" s="275"/>
    </row>
    <row r="76" spans="1:9">
      <c r="A76" s="271"/>
      <c r="E76" s="273"/>
      <c r="F76" s="274"/>
      <c r="G76" s="274"/>
      <c r="H76" s="275"/>
      <c r="I76" s="275"/>
    </row>
    <row r="77" spans="1:9">
      <c r="A77" s="271"/>
      <c r="E77" s="273"/>
      <c r="F77" s="274"/>
      <c r="G77" s="274"/>
      <c r="H77" s="275"/>
      <c r="I77" s="275"/>
    </row>
    <row r="78" spans="1:9">
      <c r="A78" s="271"/>
      <c r="E78" s="273"/>
      <c r="F78" s="274"/>
      <c r="G78" s="274"/>
      <c r="H78" s="275"/>
      <c r="I78" s="275"/>
    </row>
    <row r="79" spans="1:9">
      <c r="A79" s="271"/>
      <c r="E79" s="273"/>
      <c r="F79" s="274"/>
      <c r="G79" s="274"/>
      <c r="H79" s="275"/>
      <c r="I79" s="275"/>
    </row>
    <row r="80" spans="1:9">
      <c r="A80" s="271"/>
      <c r="E80" s="273"/>
      <c r="F80" s="274"/>
      <c r="G80" s="274"/>
      <c r="H80" s="275"/>
      <c r="I80" s="275"/>
    </row>
    <row r="81" spans="1:9">
      <c r="A81" s="271"/>
      <c r="E81" s="273"/>
      <c r="F81" s="274"/>
      <c r="G81" s="274"/>
      <c r="H81" s="275"/>
      <c r="I81" s="275"/>
    </row>
    <row r="82" spans="1:9">
      <c r="A82" s="271"/>
      <c r="E82" s="273"/>
      <c r="F82" s="274"/>
      <c r="G82" s="274"/>
      <c r="H82" s="275"/>
      <c r="I82" s="275"/>
    </row>
    <row r="83" spans="1:9">
      <c r="A83" s="271"/>
      <c r="E83" s="273"/>
      <c r="F83" s="274"/>
      <c r="G83" s="274"/>
      <c r="H83" s="275"/>
      <c r="I83" s="275"/>
    </row>
    <row r="84" spans="1:9">
      <c r="A84" s="271"/>
      <c r="E84" s="273"/>
      <c r="F84" s="274"/>
      <c r="G84" s="274"/>
      <c r="H84" s="275"/>
      <c r="I84" s="275"/>
    </row>
    <row r="85" spans="1:9">
      <c r="A85" s="271"/>
      <c r="E85" s="273"/>
      <c r="F85" s="274"/>
      <c r="G85" s="274"/>
      <c r="H85" s="275"/>
      <c r="I85" s="275"/>
    </row>
    <row r="86" spans="1:9">
      <c r="A86" s="271"/>
      <c r="E86" s="273"/>
      <c r="F86" s="274"/>
      <c r="G86" s="274"/>
      <c r="H86" s="275"/>
      <c r="I86" s="275"/>
    </row>
    <row r="87" spans="1:9">
      <c r="A87" s="271"/>
      <c r="E87" s="273"/>
      <c r="F87" s="274"/>
      <c r="G87" s="274"/>
      <c r="H87" s="275"/>
      <c r="I87" s="275"/>
    </row>
    <row r="88" spans="1:9">
      <c r="A88" s="271"/>
      <c r="E88" s="273"/>
      <c r="F88" s="274"/>
      <c r="G88" s="274"/>
      <c r="H88" s="275"/>
      <c r="I88" s="275"/>
    </row>
    <row r="89" spans="1:9">
      <c r="A89" s="271"/>
      <c r="E89" s="273"/>
      <c r="F89" s="274"/>
      <c r="G89" s="274"/>
      <c r="H89" s="275"/>
      <c r="I89" s="275"/>
    </row>
    <row r="90" spans="1:9">
      <c r="A90" s="271"/>
      <c r="E90" s="273"/>
      <c r="F90" s="274"/>
      <c r="G90" s="274"/>
      <c r="H90" s="275"/>
      <c r="I90" s="275"/>
    </row>
    <row r="91" spans="1:9">
      <c r="A91" s="271"/>
      <c r="E91" s="273"/>
      <c r="F91" s="274"/>
      <c r="G91" s="274"/>
      <c r="H91" s="275"/>
      <c r="I91" s="275"/>
    </row>
    <row r="92" spans="1:9">
      <c r="A92" s="271"/>
      <c r="E92" s="273"/>
      <c r="F92" s="274"/>
      <c r="G92" s="274"/>
      <c r="H92" s="275"/>
      <c r="I92" s="275"/>
    </row>
    <row r="93" spans="1:9">
      <c r="A93" s="271"/>
      <c r="E93" s="273"/>
      <c r="F93" s="274"/>
      <c r="G93" s="274"/>
      <c r="H93" s="275"/>
      <c r="I93" s="275"/>
    </row>
    <row r="94" spans="1:9">
      <c r="A94" s="271"/>
      <c r="E94" s="273"/>
      <c r="F94" s="274"/>
      <c r="G94" s="274"/>
      <c r="H94" s="275"/>
      <c r="I94" s="275"/>
    </row>
    <row r="95" spans="1:9">
      <c r="A95" s="271"/>
      <c r="E95" s="273"/>
      <c r="F95" s="274"/>
      <c r="G95" s="274"/>
      <c r="H95" s="275"/>
      <c r="I95" s="275"/>
    </row>
    <row r="96" spans="1:9">
      <c r="A96" s="271"/>
      <c r="E96" s="273"/>
      <c r="F96" s="274"/>
      <c r="G96" s="274"/>
      <c r="H96" s="275"/>
      <c r="I96" s="275"/>
    </row>
    <row r="97" spans="1:9">
      <c r="A97" s="271"/>
      <c r="E97" s="273"/>
      <c r="F97" s="274"/>
      <c r="G97" s="274"/>
      <c r="H97" s="275"/>
      <c r="I97" s="275"/>
    </row>
    <row r="98" spans="1:9">
      <c r="A98" s="271"/>
      <c r="E98" s="273"/>
      <c r="F98" s="274"/>
      <c r="G98" s="274"/>
      <c r="H98" s="275"/>
      <c r="I98" s="275"/>
    </row>
    <row r="99" spans="1:9">
      <c r="A99" s="271"/>
      <c r="E99" s="273"/>
      <c r="F99" s="274"/>
      <c r="G99" s="274"/>
      <c r="H99" s="275"/>
      <c r="I99" s="275"/>
    </row>
    <row r="100" spans="1:9">
      <c r="A100" s="271"/>
      <c r="E100" s="273"/>
      <c r="F100" s="274"/>
      <c r="G100" s="274"/>
      <c r="H100" s="275"/>
      <c r="I100" s="275"/>
    </row>
    <row r="101" spans="1:9">
      <c r="A101" s="271"/>
      <c r="E101" s="273"/>
      <c r="F101" s="274"/>
      <c r="G101" s="274"/>
      <c r="H101" s="275"/>
      <c r="I101" s="275"/>
    </row>
    <row r="102" spans="1:9">
      <c r="A102" s="271"/>
      <c r="E102" s="273"/>
      <c r="F102" s="274"/>
      <c r="G102" s="274"/>
      <c r="H102" s="275"/>
      <c r="I102" s="275"/>
    </row>
    <row r="103" spans="1:9">
      <c r="A103" s="271"/>
      <c r="E103" s="273"/>
      <c r="F103" s="274"/>
      <c r="G103" s="274"/>
      <c r="H103" s="275"/>
      <c r="I103" s="275"/>
    </row>
    <row r="104" spans="1:9">
      <c r="A104" s="271"/>
      <c r="E104" s="273"/>
      <c r="F104" s="274"/>
      <c r="G104" s="274"/>
      <c r="H104" s="275"/>
      <c r="I104" s="275"/>
    </row>
    <row r="105" spans="1:9">
      <c r="A105" s="271"/>
      <c r="E105" s="273"/>
      <c r="F105" s="274"/>
      <c r="G105" s="274"/>
      <c r="H105" s="275"/>
      <c r="I105" s="275"/>
    </row>
    <row r="106" spans="1:9">
      <c r="A106" s="271"/>
      <c r="E106" s="273"/>
      <c r="F106" s="274"/>
      <c r="G106" s="274"/>
      <c r="H106" s="275"/>
      <c r="I106" s="275"/>
    </row>
    <row r="107" spans="1:9">
      <c r="A107" s="271"/>
      <c r="E107" s="273"/>
      <c r="F107" s="274"/>
      <c r="G107" s="274"/>
      <c r="H107" s="275"/>
      <c r="I107" s="275"/>
    </row>
    <row r="108" spans="1:9">
      <c r="A108" s="271"/>
      <c r="E108" s="273"/>
      <c r="F108" s="274"/>
      <c r="G108" s="274"/>
      <c r="H108" s="275"/>
      <c r="I108" s="275"/>
    </row>
    <row r="109" spans="1:9">
      <c r="A109" s="271"/>
      <c r="E109" s="273"/>
      <c r="F109" s="274"/>
      <c r="G109" s="274"/>
      <c r="H109" s="275"/>
      <c r="I109" s="275"/>
    </row>
    <row r="110" spans="1:9">
      <c r="A110" s="271"/>
      <c r="E110" s="273"/>
      <c r="F110" s="274"/>
      <c r="G110" s="274"/>
      <c r="H110" s="275"/>
      <c r="I110" s="275"/>
    </row>
    <row r="111" spans="1:9">
      <c r="A111" s="271"/>
      <c r="E111" s="273"/>
      <c r="F111" s="274"/>
      <c r="G111" s="274"/>
      <c r="H111" s="275"/>
      <c r="I111" s="275"/>
    </row>
    <row r="112" spans="1:9">
      <c r="A112" s="271"/>
      <c r="E112" s="273"/>
      <c r="F112" s="274"/>
      <c r="G112" s="274"/>
      <c r="H112" s="275"/>
      <c r="I112" s="275"/>
    </row>
    <row r="113" spans="1:9">
      <c r="A113" s="271"/>
      <c r="E113" s="273"/>
      <c r="F113" s="274"/>
      <c r="G113" s="274"/>
      <c r="H113" s="275"/>
      <c r="I113" s="275"/>
    </row>
    <row r="114" spans="1:9">
      <c r="A114" s="271"/>
      <c r="E114" s="273"/>
      <c r="F114" s="274"/>
      <c r="G114" s="274"/>
      <c r="H114" s="275"/>
      <c r="I114" s="275"/>
    </row>
    <row r="115" spans="1:9">
      <c r="A115" s="271"/>
      <c r="E115" s="273"/>
      <c r="F115" s="274"/>
      <c r="G115" s="274"/>
      <c r="H115" s="275"/>
      <c r="I115" s="275"/>
    </row>
    <row r="116" spans="1:9">
      <c r="A116" s="271"/>
      <c r="E116" s="273"/>
      <c r="F116" s="274"/>
      <c r="G116" s="274"/>
      <c r="H116" s="275"/>
      <c r="I116" s="275"/>
    </row>
    <row r="117" spans="1:9">
      <c r="A117" s="271"/>
      <c r="E117" s="273"/>
      <c r="F117" s="274"/>
      <c r="G117" s="274"/>
      <c r="H117" s="275"/>
      <c r="I117" s="275"/>
    </row>
    <row r="118" spans="1:9">
      <c r="A118" s="271"/>
      <c r="E118" s="273"/>
      <c r="F118" s="274"/>
      <c r="G118" s="274"/>
      <c r="H118" s="275"/>
      <c r="I118" s="275"/>
    </row>
    <row r="119" spans="1:9">
      <c r="A119" s="271"/>
      <c r="E119" s="273"/>
      <c r="F119" s="274"/>
      <c r="G119" s="274"/>
      <c r="H119" s="275"/>
      <c r="I119" s="275"/>
    </row>
    <row r="120" spans="1:9">
      <c r="A120" s="271"/>
      <c r="E120" s="273"/>
      <c r="F120" s="274"/>
      <c r="G120" s="274"/>
      <c r="H120" s="275"/>
      <c r="I120" s="275"/>
    </row>
    <row r="121" spans="1:9">
      <c r="A121" s="271"/>
      <c r="E121" s="273"/>
      <c r="F121" s="274"/>
      <c r="G121" s="274"/>
      <c r="H121" s="275"/>
      <c r="I121" s="275"/>
    </row>
    <row r="122" spans="1:9">
      <c r="A122" s="271"/>
      <c r="E122" s="273"/>
      <c r="F122" s="274"/>
      <c r="G122" s="274"/>
      <c r="H122" s="275"/>
      <c r="I122" s="275"/>
    </row>
    <row r="123" spans="1:9">
      <c r="A123" s="271"/>
      <c r="E123" s="273"/>
      <c r="F123" s="274"/>
      <c r="G123" s="274"/>
      <c r="H123" s="275"/>
      <c r="I123" s="275"/>
    </row>
    <row r="124" spans="1:9">
      <c r="A124" s="271"/>
      <c r="E124" s="273"/>
      <c r="F124" s="274"/>
      <c r="G124" s="274"/>
      <c r="H124" s="275"/>
      <c r="I124" s="275"/>
    </row>
    <row r="125" spans="1:9">
      <c r="A125" s="271"/>
      <c r="E125" s="273"/>
      <c r="F125" s="274"/>
      <c r="G125" s="274"/>
      <c r="H125" s="275"/>
      <c r="I125" s="275"/>
    </row>
    <row r="126" spans="1:9">
      <c r="A126" s="271"/>
      <c r="E126" s="273"/>
      <c r="F126" s="274"/>
      <c r="G126" s="274"/>
      <c r="H126" s="275"/>
      <c r="I126" s="275"/>
    </row>
    <row r="127" spans="1:9">
      <c r="A127" s="271"/>
      <c r="E127" s="273"/>
      <c r="F127" s="274"/>
      <c r="G127" s="274"/>
      <c r="H127" s="275"/>
      <c r="I127" s="275"/>
    </row>
    <row r="128" spans="1:9">
      <c r="A128" s="271"/>
      <c r="E128" s="273"/>
      <c r="F128" s="274"/>
      <c r="G128" s="274"/>
      <c r="H128" s="275"/>
      <c r="I128" s="275"/>
    </row>
    <row r="129" spans="1:9">
      <c r="A129" s="271"/>
      <c r="E129" s="273"/>
      <c r="F129" s="274"/>
      <c r="G129" s="274"/>
      <c r="H129" s="275"/>
      <c r="I129" s="275"/>
    </row>
    <row r="130" spans="1:9">
      <c r="A130" s="271"/>
      <c r="E130" s="273"/>
      <c r="F130" s="274"/>
      <c r="G130" s="274"/>
      <c r="H130" s="275"/>
      <c r="I130" s="275"/>
    </row>
    <row r="131" spans="1:9">
      <c r="A131" s="271"/>
      <c r="E131" s="273"/>
      <c r="F131" s="274"/>
      <c r="G131" s="274"/>
      <c r="H131" s="275"/>
      <c r="I131" s="275"/>
    </row>
    <row r="132" spans="1:9">
      <c r="A132" s="271"/>
      <c r="E132" s="273"/>
      <c r="F132" s="274"/>
      <c r="G132" s="274"/>
      <c r="H132" s="275"/>
      <c r="I132" s="275"/>
    </row>
    <row r="133" spans="1:9">
      <c r="A133" s="271"/>
      <c r="E133" s="273"/>
      <c r="F133" s="274"/>
      <c r="G133" s="274"/>
      <c r="H133" s="275"/>
      <c r="I133" s="275"/>
    </row>
    <row r="134" spans="1:9">
      <c r="A134" s="271"/>
      <c r="E134" s="273"/>
      <c r="F134" s="274"/>
      <c r="G134" s="274"/>
      <c r="H134" s="275"/>
      <c r="I134" s="275"/>
    </row>
    <row r="135" spans="1:9">
      <c r="A135" s="271"/>
      <c r="E135" s="273"/>
      <c r="F135" s="274"/>
      <c r="G135" s="274"/>
      <c r="H135" s="275"/>
      <c r="I135" s="275"/>
    </row>
    <row r="136" spans="1:9">
      <c r="A136" s="271"/>
      <c r="E136" s="273"/>
      <c r="F136" s="274"/>
      <c r="G136" s="274"/>
      <c r="H136" s="275"/>
      <c r="I136" s="275"/>
    </row>
    <row r="137" spans="1:9">
      <c r="A137" s="271"/>
      <c r="E137" s="273"/>
      <c r="F137" s="274"/>
      <c r="G137" s="274"/>
      <c r="H137" s="275"/>
      <c r="I137" s="275"/>
    </row>
    <row r="138" spans="1:9">
      <c r="A138" s="271"/>
      <c r="E138" s="273"/>
      <c r="F138" s="274"/>
      <c r="G138" s="274"/>
      <c r="H138" s="275"/>
      <c r="I138" s="275"/>
    </row>
    <row r="139" spans="1:9">
      <c r="A139" s="271"/>
      <c r="E139" s="273"/>
      <c r="F139" s="274"/>
      <c r="G139" s="274"/>
      <c r="H139" s="275"/>
      <c r="I139" s="275"/>
    </row>
    <row r="140" spans="1:9">
      <c r="A140" s="271"/>
      <c r="E140" s="273"/>
      <c r="F140" s="274"/>
      <c r="G140" s="274"/>
      <c r="H140" s="275"/>
      <c r="I140" s="275"/>
    </row>
    <row r="141" spans="1:9">
      <c r="A141" s="271"/>
      <c r="E141" s="273"/>
      <c r="F141" s="274"/>
      <c r="G141" s="274"/>
      <c r="H141" s="275"/>
      <c r="I141" s="275"/>
    </row>
    <row r="142" spans="1:9">
      <c r="A142" s="271"/>
      <c r="E142" s="273"/>
      <c r="F142" s="274"/>
      <c r="G142" s="274"/>
      <c r="H142" s="275"/>
      <c r="I142" s="275"/>
    </row>
    <row r="143" spans="1:9">
      <c r="A143" s="271"/>
      <c r="E143" s="273"/>
      <c r="F143" s="274"/>
      <c r="G143" s="274"/>
      <c r="H143" s="275"/>
      <c r="I143" s="275"/>
    </row>
    <row r="144" spans="1:9">
      <c r="A144" s="271"/>
      <c r="E144" s="273"/>
      <c r="F144" s="274"/>
      <c r="G144" s="274"/>
      <c r="H144" s="275"/>
      <c r="I144" s="275"/>
    </row>
    <row r="145" spans="1:9">
      <c r="A145" s="271"/>
      <c r="E145" s="273"/>
      <c r="F145" s="274"/>
      <c r="G145" s="274"/>
      <c r="H145" s="275"/>
      <c r="I145" s="275"/>
    </row>
    <row r="146" spans="1:9">
      <c r="A146" s="271"/>
      <c r="E146" s="273"/>
      <c r="F146" s="274"/>
      <c r="G146" s="274"/>
      <c r="H146" s="275"/>
      <c r="I146" s="275"/>
    </row>
    <row r="147" spans="1:9">
      <c r="A147" s="271"/>
      <c r="E147" s="273"/>
      <c r="F147" s="274"/>
      <c r="G147" s="274"/>
      <c r="H147" s="275"/>
      <c r="I147" s="275"/>
    </row>
    <row r="148" spans="1:9">
      <c r="A148" s="271"/>
      <c r="E148" s="273"/>
      <c r="F148" s="274"/>
      <c r="G148" s="274"/>
      <c r="H148" s="275"/>
      <c r="I148" s="275"/>
    </row>
    <row r="149" spans="1:9">
      <c r="A149" s="271"/>
      <c r="E149" s="273"/>
      <c r="F149" s="274"/>
      <c r="G149" s="274"/>
      <c r="H149" s="275"/>
      <c r="I149" s="275"/>
    </row>
    <row r="150" spans="1:9">
      <c r="A150" s="271"/>
      <c r="E150" s="273"/>
      <c r="F150" s="274"/>
      <c r="G150" s="274"/>
      <c r="H150" s="275"/>
      <c r="I150" s="275"/>
    </row>
    <row r="151" spans="1:9">
      <c r="A151" s="271"/>
      <c r="E151" s="273"/>
      <c r="F151" s="274"/>
      <c r="G151" s="274"/>
      <c r="H151" s="275"/>
      <c r="I151" s="275"/>
    </row>
    <row r="152" spans="1:9">
      <c r="A152" s="271"/>
      <c r="E152" s="273"/>
      <c r="F152" s="274"/>
      <c r="G152" s="274"/>
      <c r="H152" s="275"/>
      <c r="I152" s="275"/>
    </row>
    <row r="153" spans="1:9">
      <c r="A153" s="271"/>
      <c r="E153" s="273"/>
      <c r="F153" s="274"/>
      <c r="G153" s="274"/>
      <c r="H153" s="275"/>
      <c r="I153" s="275"/>
    </row>
    <row r="154" spans="1:9">
      <c r="A154" s="271"/>
      <c r="E154" s="273"/>
      <c r="F154" s="274"/>
      <c r="G154" s="274"/>
      <c r="H154" s="275"/>
      <c r="I154" s="275"/>
    </row>
    <row r="155" spans="1:9">
      <c r="A155" s="271"/>
      <c r="E155" s="273"/>
      <c r="F155" s="274"/>
      <c r="G155" s="274"/>
      <c r="H155" s="275"/>
      <c r="I155" s="275"/>
    </row>
    <row r="156" spans="1:9">
      <c r="A156" s="271"/>
      <c r="E156" s="273"/>
      <c r="F156" s="274"/>
      <c r="G156" s="274"/>
      <c r="H156" s="275"/>
      <c r="I156" s="275"/>
    </row>
    <row r="157" spans="1:9">
      <c r="A157" s="271"/>
      <c r="E157" s="273"/>
      <c r="F157" s="274"/>
      <c r="G157" s="274"/>
      <c r="H157" s="275"/>
      <c r="I157" s="275"/>
    </row>
    <row r="158" spans="1:9">
      <c r="A158" s="271"/>
      <c r="E158" s="273"/>
      <c r="F158" s="274"/>
      <c r="G158" s="274"/>
      <c r="H158" s="275"/>
      <c r="I158" s="275"/>
    </row>
    <row r="159" spans="1:9">
      <c r="A159" s="271"/>
      <c r="E159" s="273"/>
      <c r="F159" s="274"/>
      <c r="G159" s="274"/>
      <c r="H159" s="275"/>
      <c r="I159" s="275"/>
    </row>
    <row r="160" spans="1:9">
      <c r="A160" s="271"/>
      <c r="B160" s="273"/>
      <c r="E160" s="273"/>
    </row>
    <row r="161" spans="1:5">
      <c r="A161" s="271"/>
      <c r="B161" s="273"/>
      <c r="E161" s="273"/>
    </row>
    <row r="162" spans="1:5">
      <c r="A162" s="271"/>
      <c r="B162" s="273"/>
      <c r="E162" s="273"/>
    </row>
    <row r="163" spans="1:5">
      <c r="A163" s="271"/>
      <c r="B163" s="273"/>
      <c r="E163" s="273"/>
    </row>
    <row r="164" spans="1:5">
      <c r="A164" s="271"/>
      <c r="B164" s="273"/>
      <c r="E164" s="273"/>
    </row>
    <row r="165" spans="1:5">
      <c r="A165" s="271"/>
      <c r="B165" s="273"/>
      <c r="E165" s="273"/>
    </row>
    <row r="166" spans="1:5">
      <c r="A166" s="271"/>
      <c r="B166" s="273"/>
      <c r="E166" s="273"/>
    </row>
    <row r="167" spans="1:5">
      <c r="A167" s="271"/>
      <c r="B167" s="273"/>
      <c r="E167" s="273"/>
    </row>
    <row r="168" spans="1:5">
      <c r="A168" s="271"/>
      <c r="B168" s="273"/>
      <c r="E168" s="273"/>
    </row>
    <row r="169" spans="1:5">
      <c r="A169" s="271"/>
      <c r="B169" s="273"/>
      <c r="E169" s="273"/>
    </row>
    <row r="170" spans="1:5">
      <c r="A170" s="271"/>
      <c r="B170" s="273"/>
      <c r="E170" s="273"/>
    </row>
    <row r="171" spans="1:5">
      <c r="A171" s="271"/>
      <c r="B171" s="273"/>
      <c r="E171" s="273"/>
    </row>
    <row r="172" spans="1:5">
      <c r="A172" s="271"/>
      <c r="B172" s="273"/>
      <c r="E172" s="273"/>
    </row>
    <row r="173" spans="1:5">
      <c r="A173" s="271"/>
      <c r="B173" s="273"/>
      <c r="E173" s="273"/>
    </row>
    <row r="174" spans="1:5">
      <c r="A174" s="271"/>
      <c r="B174" s="273"/>
      <c r="E174" s="273"/>
    </row>
    <row r="175" spans="1:5">
      <c r="A175" s="271"/>
      <c r="B175" s="273"/>
      <c r="E175" s="273"/>
    </row>
    <row r="176" spans="1:5">
      <c r="A176" s="271"/>
      <c r="B176" s="273"/>
      <c r="E176" s="273"/>
    </row>
    <row r="177" spans="1:5">
      <c r="A177" s="271"/>
      <c r="B177" s="273"/>
      <c r="E177" s="273"/>
    </row>
    <row r="178" spans="1:5">
      <c r="A178" s="271"/>
      <c r="B178" s="273"/>
      <c r="E178" s="273"/>
    </row>
    <row r="179" spans="1:5">
      <c r="A179" s="271"/>
      <c r="B179" s="273"/>
      <c r="E179" s="273"/>
    </row>
    <row r="180" spans="1:5">
      <c r="A180" s="271"/>
      <c r="B180" s="273"/>
      <c r="E180" s="273"/>
    </row>
    <row r="181" spans="1:5">
      <c r="A181" s="271"/>
      <c r="B181" s="273"/>
      <c r="E181" s="273"/>
    </row>
    <row r="182" spans="1:5">
      <c r="A182" s="271"/>
      <c r="B182" s="273"/>
      <c r="E182" s="273"/>
    </row>
    <row r="183" spans="1:5">
      <c r="A183" s="271"/>
      <c r="B183" s="273"/>
      <c r="E183" s="273"/>
    </row>
    <row r="184" spans="1:5">
      <c r="A184" s="271"/>
      <c r="B184" s="273"/>
      <c r="E184" s="273"/>
    </row>
    <row r="185" spans="1:5">
      <c r="A185" s="271"/>
      <c r="B185" s="273"/>
      <c r="E185" s="273"/>
    </row>
    <row r="186" spans="1:5">
      <c r="A186" s="271"/>
      <c r="B186" s="273"/>
      <c r="E186" s="273"/>
    </row>
    <row r="187" spans="1:5">
      <c r="A187" s="271"/>
      <c r="B187" s="273"/>
      <c r="E187" s="273"/>
    </row>
    <row r="188" spans="1:5">
      <c r="A188" s="271"/>
      <c r="B188" s="273"/>
      <c r="E188" s="273"/>
    </row>
    <row r="189" spans="1:5">
      <c r="A189" s="271"/>
      <c r="B189" s="273"/>
      <c r="E189" s="273"/>
    </row>
    <row r="190" spans="1:5">
      <c r="A190" s="271"/>
      <c r="B190" s="273"/>
      <c r="E190" s="273"/>
    </row>
    <row r="191" spans="1:5">
      <c r="A191" s="271"/>
      <c r="B191" s="273"/>
      <c r="E191" s="273"/>
    </row>
    <row r="192" spans="1:5">
      <c r="A192" s="271"/>
      <c r="B192" s="273"/>
      <c r="E192" s="273"/>
    </row>
    <row r="193" spans="1:5">
      <c r="A193" s="271"/>
      <c r="B193" s="273"/>
      <c r="E193" s="273"/>
    </row>
    <row r="194" spans="1:5">
      <c r="A194" s="271"/>
      <c r="B194" s="273"/>
      <c r="E194" s="273"/>
    </row>
    <row r="195" spans="1:5">
      <c r="A195" s="271"/>
      <c r="B195" s="273"/>
      <c r="E195" s="273"/>
    </row>
    <row r="196" spans="1:5">
      <c r="A196" s="271"/>
      <c r="B196" s="273"/>
      <c r="E196" s="273"/>
    </row>
    <row r="197" spans="1:5">
      <c r="A197" s="271"/>
      <c r="B197" s="273"/>
      <c r="E197" s="273"/>
    </row>
    <row r="198" spans="1:5">
      <c r="A198" s="271"/>
      <c r="B198" s="273"/>
      <c r="E198" s="273"/>
    </row>
    <row r="199" spans="1:5">
      <c r="A199" s="271"/>
      <c r="B199" s="273"/>
      <c r="E199" s="273"/>
    </row>
    <row r="200" spans="1:5">
      <c r="A200" s="271"/>
      <c r="B200" s="273"/>
      <c r="E200" s="273"/>
    </row>
    <row r="201" spans="1:5">
      <c r="A201" s="271"/>
      <c r="B201" s="273"/>
      <c r="E201" s="273"/>
    </row>
    <row r="202" spans="1:5">
      <c r="A202" s="271"/>
      <c r="B202" s="273"/>
      <c r="E202" s="273"/>
    </row>
    <row r="203" spans="1:5">
      <c r="A203" s="271"/>
      <c r="B203" s="273"/>
      <c r="E203" s="273"/>
    </row>
    <row r="204" spans="1:5">
      <c r="A204" s="271"/>
      <c r="B204" s="273"/>
      <c r="E204" s="273"/>
    </row>
    <row r="205" spans="1:5">
      <c r="A205" s="271"/>
      <c r="B205" s="273"/>
      <c r="E205" s="273"/>
    </row>
    <row r="206" spans="1:5">
      <c r="A206" s="271"/>
      <c r="B206" s="273"/>
      <c r="E206" s="273"/>
    </row>
    <row r="207" spans="1:5">
      <c r="A207" s="271"/>
      <c r="B207" s="273"/>
      <c r="E207" s="273"/>
    </row>
    <row r="208" spans="1:5">
      <c r="A208" s="271"/>
      <c r="B208" s="273"/>
      <c r="E208" s="273"/>
    </row>
    <row r="209" spans="1:5">
      <c r="A209" s="271"/>
      <c r="B209" s="273"/>
      <c r="E209" s="273"/>
    </row>
    <row r="210" spans="1:5">
      <c r="A210" s="271"/>
      <c r="B210" s="273"/>
      <c r="E210" s="273"/>
    </row>
    <row r="211" spans="1:5">
      <c r="A211" s="271"/>
      <c r="B211" s="273"/>
      <c r="E211" s="273"/>
    </row>
    <row r="212" spans="1:5">
      <c r="A212" s="271"/>
      <c r="B212" s="273"/>
      <c r="E212" s="273"/>
    </row>
    <row r="213" spans="1:5">
      <c r="A213" s="271"/>
      <c r="B213" s="273"/>
      <c r="E213" s="273"/>
    </row>
    <row r="214" spans="1:5">
      <c r="A214" s="271"/>
      <c r="B214" s="273"/>
      <c r="E214" s="273"/>
    </row>
    <row r="215" spans="1:5">
      <c r="A215" s="271"/>
      <c r="B215" s="273"/>
      <c r="E215" s="273"/>
    </row>
    <row r="216" spans="1:5">
      <c r="A216" s="271"/>
      <c r="B216" s="273"/>
      <c r="E216" s="273"/>
    </row>
    <row r="217" spans="1:5">
      <c r="A217" s="271"/>
      <c r="B217" s="273"/>
      <c r="E217" s="273"/>
    </row>
    <row r="218" spans="1:5">
      <c r="A218" s="271"/>
      <c r="B218" s="273"/>
      <c r="E218" s="273"/>
    </row>
    <row r="219" spans="1:5">
      <c r="A219" s="271"/>
      <c r="B219" s="273"/>
      <c r="E219" s="273"/>
    </row>
    <row r="220" spans="1:5">
      <c r="A220" s="271"/>
      <c r="B220" s="273"/>
      <c r="E220" s="273"/>
    </row>
    <row r="221" spans="1:5">
      <c r="A221" s="271"/>
      <c r="B221" s="273"/>
      <c r="E221" s="273"/>
    </row>
    <row r="222" spans="1:5">
      <c r="A222" s="271"/>
      <c r="B222" s="273"/>
      <c r="E222" s="273"/>
    </row>
    <row r="223" spans="1:5">
      <c r="A223" s="271"/>
      <c r="B223" s="273"/>
      <c r="E223" s="273"/>
    </row>
    <row r="224" spans="1:5">
      <c r="A224" s="271"/>
      <c r="B224" s="273"/>
      <c r="E224" s="273"/>
    </row>
    <row r="225" spans="1:5">
      <c r="A225" s="271"/>
      <c r="B225" s="273"/>
      <c r="E225" s="273"/>
    </row>
    <row r="226" spans="1:5">
      <c r="A226" s="271"/>
      <c r="B226" s="273"/>
      <c r="E226" s="273"/>
    </row>
    <row r="227" spans="1:5">
      <c r="A227" s="271"/>
      <c r="B227" s="273"/>
      <c r="E227" s="273"/>
    </row>
    <row r="228" spans="1:5">
      <c r="A228" s="271"/>
      <c r="B228" s="273"/>
      <c r="E228" s="273"/>
    </row>
    <row r="229" spans="1:5">
      <c r="A229" s="271"/>
      <c r="B229" s="273"/>
      <c r="E229" s="273"/>
    </row>
    <row r="230" spans="1:5">
      <c r="A230" s="271"/>
      <c r="B230" s="273"/>
      <c r="E230" s="273"/>
    </row>
    <row r="231" spans="1:5">
      <c r="A231" s="271"/>
      <c r="B231" s="273"/>
      <c r="E231" s="273"/>
    </row>
    <row r="232" spans="1:5">
      <c r="A232" s="271"/>
      <c r="B232" s="273"/>
      <c r="E232" s="273"/>
    </row>
    <row r="233" spans="1:5">
      <c r="A233" s="271"/>
      <c r="B233" s="273"/>
      <c r="E233" s="273"/>
    </row>
    <row r="234" spans="1:5">
      <c r="A234" s="271"/>
      <c r="B234" s="273"/>
      <c r="E234" s="273"/>
    </row>
    <row r="235" spans="1:5">
      <c r="A235" s="271"/>
      <c r="B235" s="273"/>
      <c r="E235" s="273"/>
    </row>
    <row r="236" spans="1:5">
      <c r="A236" s="271"/>
      <c r="B236" s="273"/>
      <c r="E236" s="273"/>
    </row>
    <row r="237" spans="1:5">
      <c r="A237" s="271"/>
      <c r="B237" s="273"/>
      <c r="E237" s="273"/>
    </row>
    <row r="238" spans="1:5">
      <c r="A238" s="271"/>
      <c r="B238" s="273"/>
      <c r="E238" s="273"/>
    </row>
    <row r="239" spans="1:5">
      <c r="A239" s="271"/>
      <c r="B239" s="273"/>
      <c r="E239" s="273"/>
    </row>
    <row r="240" spans="1:5">
      <c r="A240" s="271"/>
      <c r="B240" s="273"/>
      <c r="E240" s="273"/>
    </row>
    <row r="241" spans="1:5">
      <c r="A241" s="271"/>
      <c r="B241" s="273"/>
      <c r="E241" s="273"/>
    </row>
    <row r="242" spans="1:5">
      <c r="A242" s="271"/>
      <c r="B242" s="273"/>
      <c r="E242" s="273"/>
    </row>
    <row r="243" spans="1:5">
      <c r="A243" s="271"/>
      <c r="B243" s="273"/>
      <c r="E243" s="273"/>
    </row>
    <row r="244" spans="1:5">
      <c r="A244" s="271"/>
      <c r="B244" s="273"/>
      <c r="E244" s="273"/>
    </row>
    <row r="245" spans="1:5">
      <c r="A245" s="271"/>
      <c r="B245" s="273"/>
      <c r="E245" s="273"/>
    </row>
    <row r="246" spans="1:5">
      <c r="A246" s="271"/>
      <c r="B246" s="273"/>
      <c r="E246" s="273"/>
    </row>
    <row r="247" spans="1:5">
      <c r="A247" s="271"/>
      <c r="B247" s="273"/>
      <c r="E247" s="273"/>
    </row>
    <row r="248" spans="1:5">
      <c r="A248" s="271"/>
      <c r="B248" s="273"/>
      <c r="E248" s="273"/>
    </row>
    <row r="249" spans="1:5">
      <c r="A249" s="271"/>
      <c r="B249" s="273"/>
      <c r="E249" s="273"/>
    </row>
    <row r="250" spans="1:5">
      <c r="A250" s="271"/>
      <c r="B250" s="273"/>
      <c r="E250" s="273"/>
    </row>
    <row r="251" spans="1:5">
      <c r="A251" s="271"/>
      <c r="B251" s="273"/>
      <c r="E251" s="273"/>
    </row>
    <row r="252" spans="1:5">
      <c r="A252" s="271"/>
      <c r="B252" s="273"/>
      <c r="E252" s="273"/>
    </row>
    <row r="253" spans="1:5">
      <c r="A253" s="271"/>
      <c r="B253" s="273"/>
      <c r="E253" s="273"/>
    </row>
    <row r="254" spans="1:5">
      <c r="A254" s="271"/>
      <c r="B254" s="273"/>
      <c r="E254" s="273"/>
    </row>
    <row r="255" spans="1:5">
      <c r="A255" s="271"/>
      <c r="B255" s="273"/>
      <c r="E255" s="273"/>
    </row>
    <row r="256" spans="1:5">
      <c r="A256" s="271"/>
      <c r="B256" s="273"/>
      <c r="E256" s="273"/>
    </row>
    <row r="257" spans="1:5">
      <c r="A257" s="271"/>
      <c r="B257" s="273"/>
      <c r="E257" s="273"/>
    </row>
    <row r="258" spans="1:5">
      <c r="A258" s="271"/>
      <c r="B258" s="273"/>
      <c r="E258" s="273"/>
    </row>
    <row r="259" spans="1:5">
      <c r="A259" s="271"/>
      <c r="B259" s="273"/>
      <c r="E259" s="273"/>
    </row>
    <row r="260" spans="1:5">
      <c r="A260" s="271"/>
      <c r="B260" s="273"/>
      <c r="E260" s="273"/>
    </row>
    <row r="261" spans="1:5">
      <c r="A261" s="271"/>
      <c r="B261" s="273"/>
      <c r="E261" s="273"/>
    </row>
    <row r="262" spans="1:5">
      <c r="A262" s="271"/>
      <c r="B262" s="273"/>
      <c r="E262" s="273"/>
    </row>
    <row r="263" spans="1:5">
      <c r="A263" s="271"/>
      <c r="B263" s="273"/>
      <c r="E263" s="273"/>
    </row>
    <row r="264" spans="1:5">
      <c r="A264" s="271"/>
      <c r="B264" s="273"/>
      <c r="E264" s="273"/>
    </row>
    <row r="265" spans="1:5">
      <c r="A265" s="271"/>
      <c r="B265" s="273"/>
      <c r="E265" s="273"/>
    </row>
    <row r="266" spans="1:5">
      <c r="A266" s="271"/>
      <c r="B266" s="273"/>
      <c r="E266" s="273"/>
    </row>
    <row r="267" spans="1:5">
      <c r="A267" s="271"/>
      <c r="B267" s="273"/>
      <c r="E267" s="273"/>
    </row>
    <row r="268" spans="1:5">
      <c r="A268" s="271"/>
      <c r="B268" s="273"/>
      <c r="E268" s="273"/>
    </row>
    <row r="269" spans="1:5">
      <c r="A269" s="271"/>
      <c r="B269" s="273"/>
      <c r="E269" s="273"/>
    </row>
    <row r="270" spans="1:5">
      <c r="A270" s="271"/>
      <c r="B270" s="273"/>
      <c r="E270" s="273"/>
    </row>
    <row r="271" spans="1:5">
      <c r="A271" s="271"/>
      <c r="B271" s="273"/>
      <c r="E271" s="273"/>
    </row>
    <row r="272" spans="1:5">
      <c r="A272" s="271"/>
      <c r="B272" s="273"/>
      <c r="E272" s="273"/>
    </row>
    <row r="273" spans="1:5">
      <c r="A273" s="271"/>
      <c r="B273" s="273"/>
      <c r="E273" s="273"/>
    </row>
    <row r="274" spans="1:5">
      <c r="A274" s="271"/>
      <c r="B274" s="273"/>
      <c r="E274" s="273"/>
    </row>
    <row r="275" spans="1:5">
      <c r="A275" s="271"/>
      <c r="B275" s="273"/>
      <c r="E275" s="273"/>
    </row>
    <row r="276" spans="1:5">
      <c r="A276" s="271"/>
      <c r="B276" s="273"/>
      <c r="E276" s="273"/>
    </row>
    <row r="277" spans="1:5">
      <c r="A277" s="271"/>
      <c r="B277" s="273"/>
      <c r="E277" s="273"/>
    </row>
    <row r="278" spans="1:5">
      <c r="A278" s="271"/>
      <c r="B278" s="273"/>
      <c r="E278" s="273"/>
    </row>
    <row r="279" spans="1:5">
      <c r="A279" s="271"/>
      <c r="B279" s="273"/>
      <c r="E279" s="273"/>
    </row>
    <row r="280" spans="1:5">
      <c r="A280" s="271"/>
      <c r="B280" s="273"/>
      <c r="E280" s="273"/>
    </row>
    <row r="281" spans="1:5">
      <c r="A281" s="271"/>
      <c r="B281" s="273"/>
      <c r="E281" s="273"/>
    </row>
    <row r="282" spans="1:5">
      <c r="A282" s="271"/>
      <c r="B282" s="273"/>
      <c r="E282" s="273"/>
    </row>
    <row r="283" spans="1:5">
      <c r="A283" s="271"/>
      <c r="B283" s="273"/>
      <c r="E283" s="273"/>
    </row>
    <row r="284" spans="1:5">
      <c r="A284" s="271"/>
      <c r="B284" s="273"/>
      <c r="E284" s="273"/>
    </row>
    <row r="285" spans="1:5">
      <c r="A285" s="271"/>
      <c r="B285" s="273"/>
      <c r="E285" s="273"/>
    </row>
    <row r="286" spans="1:5">
      <c r="A286" s="271"/>
      <c r="B286" s="273"/>
      <c r="E286" s="273"/>
    </row>
    <row r="287" spans="1:5">
      <c r="A287" s="271"/>
      <c r="B287" s="273"/>
      <c r="E287" s="273"/>
    </row>
    <row r="288" spans="1:5">
      <c r="A288" s="271"/>
      <c r="B288" s="273"/>
      <c r="E288" s="273"/>
    </row>
    <row r="289" spans="1:5">
      <c r="A289" s="271"/>
      <c r="B289" s="273"/>
      <c r="E289" s="273"/>
    </row>
    <row r="290" spans="1:5">
      <c r="A290" s="271"/>
      <c r="B290" s="273"/>
      <c r="E290" s="273"/>
    </row>
    <row r="291" spans="1:5">
      <c r="A291" s="271"/>
      <c r="B291" s="273"/>
      <c r="E291" s="273"/>
    </row>
    <row r="292" spans="1:5">
      <c r="A292" s="271"/>
      <c r="B292" s="273"/>
      <c r="E292" s="273"/>
    </row>
    <row r="293" spans="1:5">
      <c r="A293" s="271"/>
      <c r="B293" s="273"/>
      <c r="E293" s="273"/>
    </row>
    <row r="294" spans="1:5">
      <c r="A294" s="271"/>
      <c r="B294" s="273"/>
      <c r="E294" s="273"/>
    </row>
    <row r="295" spans="1:5">
      <c r="A295" s="271"/>
      <c r="B295" s="273"/>
      <c r="E295" s="273"/>
    </row>
    <row r="296" spans="1:5">
      <c r="A296" s="271"/>
      <c r="B296" s="273"/>
      <c r="E296" s="273"/>
    </row>
    <row r="297" spans="1:5">
      <c r="A297" s="271"/>
      <c r="B297" s="273"/>
      <c r="E297" s="273"/>
    </row>
    <row r="298" spans="1:5">
      <c r="A298" s="271"/>
      <c r="B298" s="273"/>
      <c r="E298" s="273"/>
    </row>
    <row r="299" spans="1:5">
      <c r="A299" s="271"/>
      <c r="B299" s="273"/>
      <c r="E299" s="273"/>
    </row>
    <row r="300" spans="1:5">
      <c r="A300" s="271"/>
      <c r="B300" s="273"/>
      <c r="E300" s="273"/>
    </row>
    <row r="301" spans="1:5">
      <c r="A301" s="271"/>
      <c r="B301" s="273"/>
      <c r="E301" s="273"/>
    </row>
    <row r="302" spans="1:5">
      <c r="A302" s="271"/>
      <c r="B302" s="273"/>
      <c r="E302" s="273"/>
    </row>
    <row r="303" spans="1:5">
      <c r="A303" s="271"/>
      <c r="B303" s="273"/>
      <c r="E303" s="273"/>
    </row>
    <row r="304" spans="1:5">
      <c r="A304" s="271"/>
      <c r="B304" s="273"/>
      <c r="E304" s="273"/>
    </row>
    <row r="305" spans="1:5">
      <c r="A305" s="271"/>
      <c r="B305" s="273"/>
      <c r="E305" s="273"/>
    </row>
    <row r="306" spans="1:5">
      <c r="A306" s="271"/>
      <c r="B306" s="273"/>
      <c r="E306" s="273"/>
    </row>
    <row r="307" spans="1:5">
      <c r="A307" s="271"/>
      <c r="B307" s="273"/>
      <c r="E307" s="273"/>
    </row>
    <row r="308" spans="1:5">
      <c r="A308" s="271"/>
      <c r="B308" s="273"/>
      <c r="E308" s="273"/>
    </row>
    <row r="309" spans="1:5">
      <c r="A309" s="271"/>
      <c r="B309" s="273"/>
      <c r="E309" s="273"/>
    </row>
    <row r="310" spans="1:5">
      <c r="A310" s="271"/>
      <c r="B310" s="273"/>
      <c r="E310" s="273"/>
    </row>
    <row r="311" spans="1:5">
      <c r="A311" s="271"/>
      <c r="B311" s="273"/>
      <c r="E311" s="273"/>
    </row>
    <row r="312" spans="1:5">
      <c r="A312" s="271"/>
      <c r="B312" s="273"/>
      <c r="E312" s="273"/>
    </row>
    <row r="313" spans="1:5">
      <c r="A313" s="271"/>
      <c r="B313" s="273"/>
      <c r="E313" s="273"/>
    </row>
    <row r="314" spans="1:5">
      <c r="A314" s="271"/>
      <c r="B314" s="273"/>
      <c r="E314" s="273"/>
    </row>
    <row r="315" spans="1:5">
      <c r="A315" s="271"/>
      <c r="B315" s="273"/>
      <c r="E315" s="273"/>
    </row>
    <row r="316" spans="1:5">
      <c r="A316" s="271"/>
      <c r="B316" s="273"/>
      <c r="E316" s="273"/>
    </row>
    <row r="317" spans="1:5">
      <c r="A317" s="271"/>
      <c r="B317" s="273"/>
      <c r="E317" s="273"/>
    </row>
    <row r="318" spans="1:5">
      <c r="A318" s="271"/>
      <c r="B318" s="273"/>
      <c r="E318" s="273"/>
    </row>
    <row r="319" spans="1:5">
      <c r="A319" s="271"/>
      <c r="B319" s="273"/>
      <c r="E319" s="273"/>
    </row>
    <row r="320" spans="1:5">
      <c r="A320" s="271"/>
      <c r="B320" s="273"/>
      <c r="E320" s="273"/>
    </row>
    <row r="321" spans="1:5">
      <c r="A321" s="271"/>
      <c r="B321" s="273"/>
      <c r="E321" s="273"/>
    </row>
    <row r="322" spans="1:5">
      <c r="A322" s="271"/>
      <c r="B322" s="273"/>
      <c r="E322" s="273"/>
    </row>
    <row r="323" spans="1:5">
      <c r="A323" s="271"/>
      <c r="B323" s="273"/>
      <c r="E323" s="273"/>
    </row>
    <row r="324" spans="1:5">
      <c r="A324" s="271"/>
      <c r="B324" s="273"/>
      <c r="E324" s="273"/>
    </row>
    <row r="325" spans="1:5">
      <c r="A325" s="271"/>
      <c r="B325" s="273"/>
      <c r="E325" s="273"/>
    </row>
    <row r="326" spans="1:5">
      <c r="A326" s="271"/>
      <c r="B326" s="273"/>
      <c r="E326" s="273"/>
    </row>
    <row r="327" spans="1:5">
      <c r="A327" s="271"/>
      <c r="B327" s="273"/>
      <c r="E327" s="273"/>
    </row>
    <row r="328" spans="1:5">
      <c r="A328" s="271"/>
      <c r="B328" s="273"/>
      <c r="E328" s="273"/>
    </row>
    <row r="329" spans="1:5">
      <c r="A329" s="271"/>
      <c r="B329" s="273"/>
      <c r="E329" s="273"/>
    </row>
    <row r="330" spans="1:5">
      <c r="A330" s="271"/>
      <c r="B330" s="273"/>
      <c r="E330" s="273"/>
    </row>
    <row r="331" spans="1:5">
      <c r="A331" s="271"/>
      <c r="B331" s="273"/>
      <c r="E331" s="273"/>
    </row>
    <row r="332" spans="1:5">
      <c r="A332" s="271"/>
      <c r="B332" s="273"/>
      <c r="E332" s="273"/>
    </row>
    <row r="333" spans="1:5">
      <c r="A333" s="271"/>
      <c r="B333" s="273"/>
      <c r="E333" s="273"/>
    </row>
    <row r="334" spans="1:5">
      <c r="A334" s="271"/>
      <c r="B334" s="273"/>
      <c r="E334" s="273"/>
    </row>
    <row r="335" spans="1:5">
      <c r="A335" s="271"/>
      <c r="B335" s="273"/>
      <c r="E335" s="273"/>
    </row>
    <row r="336" spans="1:5">
      <c r="A336" s="271"/>
      <c r="B336" s="273"/>
      <c r="E336" s="273"/>
    </row>
    <row r="337" spans="1:5">
      <c r="A337" s="271"/>
      <c r="B337" s="273"/>
      <c r="E337" s="273"/>
    </row>
    <row r="338" spans="1:5">
      <c r="A338" s="271"/>
      <c r="B338" s="273"/>
      <c r="E338" s="273"/>
    </row>
    <row r="339" spans="1:5">
      <c r="A339" s="271"/>
      <c r="B339" s="273"/>
      <c r="E339" s="273"/>
    </row>
    <row r="340" spans="1:5">
      <c r="A340" s="271"/>
      <c r="B340" s="273"/>
      <c r="E340" s="273"/>
    </row>
    <row r="341" spans="1:5">
      <c r="A341" s="271"/>
      <c r="B341" s="273"/>
      <c r="E341" s="273"/>
    </row>
    <row r="342" spans="1:5">
      <c r="A342" s="271"/>
      <c r="B342" s="273"/>
      <c r="E342" s="273"/>
    </row>
    <row r="343" spans="1:5">
      <c r="A343" s="271"/>
      <c r="B343" s="273"/>
      <c r="E343" s="273"/>
    </row>
    <row r="344" spans="1:5">
      <c r="A344" s="271"/>
      <c r="B344" s="273"/>
      <c r="E344" s="273"/>
    </row>
    <row r="345" spans="1:5">
      <c r="A345" s="271"/>
      <c r="B345" s="273"/>
      <c r="E345" s="273"/>
    </row>
    <row r="346" spans="1:5">
      <c r="A346" s="271"/>
      <c r="B346" s="273"/>
      <c r="E346" s="273"/>
    </row>
    <row r="347" spans="1:5">
      <c r="A347" s="271"/>
      <c r="B347" s="273"/>
      <c r="E347" s="273"/>
    </row>
    <row r="348" spans="1:5">
      <c r="A348" s="271"/>
      <c r="B348" s="273"/>
      <c r="E348" s="273"/>
    </row>
    <row r="349" spans="1:5">
      <c r="A349" s="271"/>
      <c r="B349" s="273"/>
      <c r="E349" s="273"/>
    </row>
    <row r="350" spans="1:5">
      <c r="A350" s="271"/>
      <c r="B350" s="273"/>
      <c r="E350" s="273"/>
    </row>
    <row r="351" spans="1:5">
      <c r="A351" s="271"/>
      <c r="B351" s="273"/>
      <c r="E351" s="273"/>
    </row>
    <row r="352" spans="1:5">
      <c r="A352" s="271"/>
      <c r="B352" s="273"/>
      <c r="E352" s="273"/>
    </row>
    <row r="353" spans="1:5">
      <c r="A353" s="271"/>
      <c r="B353" s="273"/>
      <c r="E353" s="273"/>
    </row>
    <row r="354" spans="1:5">
      <c r="A354" s="271"/>
      <c r="B354" s="273"/>
      <c r="E354" s="273"/>
    </row>
    <row r="355" spans="1:5">
      <c r="A355" s="271"/>
      <c r="B355" s="273"/>
      <c r="E355" s="273"/>
    </row>
    <row r="356" spans="1:5">
      <c r="A356" s="271"/>
      <c r="B356" s="273"/>
      <c r="E356" s="273"/>
    </row>
    <row r="357" spans="1:5">
      <c r="A357" s="271"/>
      <c r="B357" s="273"/>
      <c r="E357" s="273"/>
    </row>
    <row r="358" spans="1:5">
      <c r="A358" s="271"/>
      <c r="B358" s="273"/>
      <c r="E358" s="273"/>
    </row>
    <row r="359" spans="1:5">
      <c r="A359" s="271"/>
      <c r="B359" s="273"/>
      <c r="E359" s="273"/>
    </row>
    <row r="360" spans="1:5">
      <c r="A360" s="271"/>
      <c r="B360" s="273"/>
      <c r="E360" s="273"/>
    </row>
    <row r="361" spans="1:5">
      <c r="A361" s="271"/>
      <c r="B361" s="273"/>
      <c r="E361" s="273"/>
    </row>
    <row r="362" spans="1:5">
      <c r="A362" s="271"/>
      <c r="B362" s="273"/>
      <c r="E362" s="273"/>
    </row>
    <row r="363" spans="1:5">
      <c r="A363" s="271"/>
      <c r="B363" s="273"/>
      <c r="E363" s="273"/>
    </row>
    <row r="364" spans="1:5">
      <c r="A364" s="271"/>
      <c r="B364" s="273"/>
      <c r="E364" s="273"/>
    </row>
    <row r="365" spans="1:5">
      <c r="A365" s="271"/>
      <c r="B365" s="273"/>
      <c r="E365" s="273"/>
    </row>
    <row r="366" spans="1:5">
      <c r="A366" s="271"/>
      <c r="B366" s="273"/>
      <c r="E366" s="273"/>
    </row>
    <row r="367" spans="1:5">
      <c r="A367" s="271"/>
      <c r="B367" s="273"/>
      <c r="E367" s="273"/>
    </row>
    <row r="368" spans="1:5">
      <c r="A368" s="271"/>
      <c r="B368" s="273"/>
      <c r="E368" s="273"/>
    </row>
    <row r="369" spans="1:5">
      <c r="A369" s="271"/>
      <c r="B369" s="273"/>
      <c r="E369" s="273"/>
    </row>
    <row r="370" spans="1:5">
      <c r="A370" s="271"/>
      <c r="B370" s="273"/>
      <c r="E370" s="273"/>
    </row>
    <row r="371" spans="1:5">
      <c r="A371" s="271"/>
      <c r="B371" s="273"/>
      <c r="E371" s="273"/>
    </row>
    <row r="372" spans="1:5">
      <c r="A372" s="271"/>
      <c r="B372" s="273"/>
      <c r="E372" s="273"/>
    </row>
    <row r="373" spans="1:5">
      <c r="A373" s="271"/>
      <c r="B373" s="273"/>
      <c r="E373" s="273"/>
    </row>
    <row r="374" spans="1:5">
      <c r="A374" s="271"/>
      <c r="B374" s="273"/>
      <c r="E374" s="273"/>
    </row>
    <row r="375" spans="1:5">
      <c r="A375" s="271"/>
      <c r="B375" s="273"/>
      <c r="E375" s="273"/>
    </row>
    <row r="376" spans="1:5">
      <c r="A376" s="271"/>
      <c r="B376" s="273"/>
      <c r="E376" s="273"/>
    </row>
    <row r="377" spans="1:5">
      <c r="A377" s="271"/>
      <c r="B377" s="273"/>
      <c r="E377" s="273"/>
    </row>
    <row r="378" spans="1:5">
      <c r="A378" s="271"/>
      <c r="B378" s="273"/>
      <c r="E378" s="273"/>
    </row>
    <row r="379" spans="1:5">
      <c r="A379" s="271"/>
      <c r="B379" s="273"/>
      <c r="E379" s="273"/>
    </row>
    <row r="380" spans="1:5">
      <c r="A380" s="271"/>
      <c r="B380" s="273"/>
      <c r="E380" s="273"/>
    </row>
    <row r="381" spans="1:5">
      <c r="A381" s="271"/>
      <c r="B381" s="273"/>
      <c r="E381" s="273"/>
    </row>
    <row r="382" spans="1:5">
      <c r="A382" s="271"/>
      <c r="B382" s="273"/>
      <c r="E382" s="273"/>
    </row>
    <row r="383" spans="1:5">
      <c r="A383" s="271"/>
      <c r="B383" s="273"/>
      <c r="E383" s="273"/>
    </row>
    <row r="384" spans="1:5">
      <c r="A384" s="271"/>
      <c r="B384" s="273"/>
      <c r="E384" s="273"/>
    </row>
    <row r="385" spans="1:5">
      <c r="A385" s="271"/>
      <c r="B385" s="273"/>
      <c r="E385" s="273"/>
    </row>
    <row r="386" spans="1:5">
      <c r="A386" s="271"/>
      <c r="B386" s="273"/>
      <c r="E386" s="273"/>
    </row>
    <row r="387" spans="1:5">
      <c r="A387" s="271"/>
      <c r="B387" s="273"/>
      <c r="E387" s="273"/>
    </row>
    <row r="388" spans="1:5">
      <c r="A388" s="271"/>
      <c r="B388" s="273"/>
      <c r="E388" s="273"/>
    </row>
    <row r="389" spans="1:5">
      <c r="A389" s="271"/>
      <c r="B389" s="273"/>
      <c r="E389" s="273"/>
    </row>
    <row r="390" spans="1:5">
      <c r="A390" s="271"/>
      <c r="B390" s="273"/>
      <c r="E390" s="273"/>
    </row>
    <row r="391" spans="1:5">
      <c r="A391" s="271"/>
      <c r="B391" s="273"/>
      <c r="E391" s="273"/>
    </row>
    <row r="392" spans="1:5">
      <c r="A392" s="271"/>
      <c r="B392" s="273"/>
      <c r="E392" s="273"/>
    </row>
    <row r="393" spans="1:5">
      <c r="A393" s="271"/>
      <c r="B393" s="273"/>
      <c r="E393" s="273"/>
    </row>
    <row r="394" spans="1:5">
      <c r="A394" s="271"/>
      <c r="B394" s="273"/>
      <c r="E394" s="273"/>
    </row>
    <row r="395" spans="1:5">
      <c r="A395" s="271"/>
      <c r="B395" s="273"/>
      <c r="E395" s="273"/>
    </row>
    <row r="396" spans="1:5">
      <c r="A396" s="271"/>
      <c r="B396" s="273"/>
      <c r="E396" s="273"/>
    </row>
    <row r="397" spans="1:5">
      <c r="A397" s="271"/>
      <c r="B397" s="273"/>
      <c r="E397" s="273"/>
    </row>
    <row r="398" spans="1:5">
      <c r="A398" s="273"/>
      <c r="B398" s="273"/>
      <c r="E398" s="273"/>
    </row>
    <row r="399" spans="1:5">
      <c r="A399" s="273"/>
      <c r="B399" s="273"/>
      <c r="E399" s="273"/>
    </row>
    <row r="400" spans="1:5">
      <c r="A400" s="273"/>
      <c r="B400" s="273"/>
      <c r="E400" s="273"/>
    </row>
    <row r="401" spans="1:5">
      <c r="A401" s="273"/>
      <c r="B401" s="273"/>
      <c r="E401" s="273"/>
    </row>
    <row r="402" spans="1:5">
      <c r="A402" s="273"/>
      <c r="B402" s="273"/>
      <c r="E402" s="273"/>
    </row>
    <row r="403" spans="1:5">
      <c r="A403" s="273"/>
      <c r="B403" s="273"/>
      <c r="E403" s="273"/>
    </row>
    <row r="404" spans="1:5">
      <c r="A404" s="273"/>
      <c r="B404" s="273"/>
      <c r="E404" s="273"/>
    </row>
    <row r="405" spans="1:5">
      <c r="A405" s="273"/>
      <c r="B405" s="273"/>
      <c r="E405" s="273"/>
    </row>
    <row r="406" spans="1:5">
      <c r="A406" s="273"/>
      <c r="B406" s="273"/>
      <c r="E406" s="273"/>
    </row>
    <row r="407" spans="1:5">
      <c r="A407" s="273"/>
      <c r="B407" s="273"/>
      <c r="E407" s="273"/>
    </row>
    <row r="408" spans="1:5">
      <c r="A408" s="273"/>
      <c r="B408" s="273"/>
      <c r="E408" s="273"/>
    </row>
    <row r="409" spans="1:5">
      <c r="A409" s="273"/>
      <c r="B409" s="273"/>
      <c r="E409" s="273"/>
    </row>
    <row r="410" spans="1:5">
      <c r="A410" s="273"/>
      <c r="B410" s="273"/>
      <c r="E410" s="273"/>
    </row>
    <row r="411" spans="1:5">
      <c r="A411" s="273"/>
      <c r="B411" s="273"/>
      <c r="E411" s="273"/>
    </row>
    <row r="412" spans="1:5">
      <c r="A412" s="273"/>
      <c r="B412" s="273"/>
      <c r="E412" s="273"/>
    </row>
    <row r="413" spans="1:5">
      <c r="A413" s="273"/>
      <c r="B413" s="273"/>
      <c r="E413" s="273"/>
    </row>
    <row r="414" spans="1:5">
      <c r="A414" s="273"/>
      <c r="B414" s="273"/>
      <c r="E414" s="273"/>
    </row>
    <row r="415" spans="1:5">
      <c r="A415" s="273"/>
      <c r="B415" s="273"/>
      <c r="E415" s="273"/>
    </row>
    <row r="416" spans="1:5">
      <c r="A416" s="273"/>
      <c r="B416" s="273"/>
      <c r="E416" s="273"/>
    </row>
    <row r="417" spans="1:5">
      <c r="A417" s="273"/>
      <c r="B417" s="273"/>
      <c r="E417" s="273"/>
    </row>
    <row r="418" spans="1:5">
      <c r="A418" s="273"/>
      <c r="B418" s="273"/>
      <c r="E418" s="273"/>
    </row>
    <row r="419" spans="1:5">
      <c r="A419" s="273"/>
      <c r="B419" s="273"/>
      <c r="E419" s="273"/>
    </row>
    <row r="420" spans="1:5">
      <c r="A420" s="273"/>
      <c r="B420" s="273"/>
      <c r="E420" s="273"/>
    </row>
    <row r="421" spans="1:5">
      <c r="A421" s="273"/>
      <c r="B421" s="273"/>
      <c r="E421" s="273"/>
    </row>
    <row r="422" spans="1:5">
      <c r="A422" s="273"/>
      <c r="B422" s="273"/>
      <c r="E422" s="273"/>
    </row>
    <row r="423" spans="1:5">
      <c r="A423" s="273"/>
      <c r="B423" s="273"/>
      <c r="E423" s="273"/>
    </row>
    <row r="424" spans="1:5">
      <c r="A424" s="273"/>
      <c r="B424" s="273"/>
      <c r="E424" s="273"/>
    </row>
    <row r="425" spans="1:5">
      <c r="A425" s="273"/>
      <c r="B425" s="273"/>
      <c r="E425" s="273"/>
    </row>
    <row r="426" spans="1:5">
      <c r="A426" s="273"/>
      <c r="B426" s="273"/>
      <c r="E426" s="273"/>
    </row>
    <row r="427" spans="1:5">
      <c r="A427" s="273"/>
      <c r="B427" s="273"/>
      <c r="E427" s="273"/>
    </row>
    <row r="428" spans="1:5">
      <c r="A428" s="273"/>
      <c r="B428" s="273"/>
      <c r="E428" s="273"/>
    </row>
    <row r="429" spans="1:5">
      <c r="A429" s="273"/>
      <c r="B429" s="273"/>
      <c r="E429" s="273"/>
    </row>
    <row r="430" spans="1:5">
      <c r="A430" s="273"/>
      <c r="B430" s="273"/>
      <c r="E430" s="273"/>
    </row>
    <row r="431" spans="1:5">
      <c r="A431" s="273"/>
      <c r="B431" s="273"/>
      <c r="E431" s="273"/>
    </row>
    <row r="432" spans="1:5">
      <c r="A432" s="273"/>
      <c r="B432" s="273"/>
      <c r="E432" s="273"/>
    </row>
    <row r="433" spans="1:5">
      <c r="A433" s="273"/>
      <c r="B433" s="273"/>
      <c r="E433" s="273"/>
    </row>
    <row r="434" spans="1:5">
      <c r="A434" s="273"/>
      <c r="B434" s="273"/>
      <c r="E434" s="273"/>
    </row>
    <row r="435" spans="1:5">
      <c r="A435" s="273"/>
      <c r="B435" s="273"/>
      <c r="E435" s="273"/>
    </row>
    <row r="436" spans="1:5">
      <c r="A436" s="273"/>
      <c r="B436" s="273"/>
      <c r="E436" s="273"/>
    </row>
    <row r="437" spans="1:5">
      <c r="A437" s="273"/>
      <c r="B437" s="273"/>
      <c r="E437" s="273"/>
    </row>
    <row r="438" spans="1:5">
      <c r="A438" s="273"/>
      <c r="B438" s="273"/>
      <c r="E438" s="273"/>
    </row>
    <row r="439" spans="1:5">
      <c r="A439" s="273"/>
      <c r="B439" s="273"/>
      <c r="E439" s="273"/>
    </row>
    <row r="440" spans="1:5">
      <c r="A440" s="273"/>
      <c r="B440" s="273"/>
      <c r="E440" s="273"/>
    </row>
    <row r="441" spans="1:5">
      <c r="A441" s="273"/>
      <c r="B441" s="273"/>
      <c r="E441" s="273"/>
    </row>
    <row r="442" spans="1:5">
      <c r="A442" s="273"/>
      <c r="B442" s="273"/>
      <c r="E442" s="273"/>
    </row>
    <row r="443" spans="1:5">
      <c r="A443" s="273"/>
      <c r="B443" s="273"/>
      <c r="E443" s="273"/>
    </row>
    <row r="444" spans="1:5">
      <c r="A444" s="273"/>
      <c r="B444" s="273"/>
      <c r="E444" s="273"/>
    </row>
    <row r="445" spans="1:5">
      <c r="A445" s="273"/>
      <c r="B445" s="273"/>
      <c r="E445" s="273"/>
    </row>
    <row r="446" spans="1:5">
      <c r="A446" s="273"/>
      <c r="B446" s="273"/>
      <c r="E446" s="273"/>
    </row>
    <row r="447" spans="1:5">
      <c r="A447" s="273"/>
      <c r="B447" s="273"/>
      <c r="E447" s="273"/>
    </row>
    <row r="448" spans="1:5">
      <c r="A448" s="273"/>
      <c r="B448" s="273"/>
      <c r="E448" s="273"/>
    </row>
    <row r="449" spans="1:5">
      <c r="A449" s="273"/>
      <c r="B449" s="273"/>
      <c r="E449" s="273"/>
    </row>
    <row r="450" spans="1:5">
      <c r="A450" s="273"/>
      <c r="B450" s="273"/>
      <c r="E450" s="273"/>
    </row>
    <row r="451" spans="1:5">
      <c r="A451" s="273"/>
      <c r="B451" s="273"/>
      <c r="E451" s="273"/>
    </row>
    <row r="452" spans="1:5">
      <c r="A452" s="273"/>
      <c r="B452" s="273"/>
      <c r="E452" s="273"/>
    </row>
    <row r="453" spans="1:5">
      <c r="A453" s="273"/>
      <c r="B453" s="273"/>
      <c r="E453" s="273"/>
    </row>
    <row r="454" spans="1:5">
      <c r="A454" s="273"/>
      <c r="B454" s="273"/>
      <c r="E454" s="273"/>
    </row>
    <row r="455" spans="1:5">
      <c r="A455" s="273"/>
      <c r="B455" s="273"/>
      <c r="E455" s="273"/>
    </row>
    <row r="456" spans="1:5">
      <c r="A456" s="273"/>
      <c r="B456" s="273"/>
      <c r="E456" s="273"/>
    </row>
    <row r="457" spans="1:5">
      <c r="A457" s="273"/>
      <c r="B457" s="273"/>
      <c r="E457" s="273"/>
    </row>
    <row r="458" spans="1:5">
      <c r="A458" s="273"/>
      <c r="B458" s="273"/>
      <c r="E458" s="273"/>
    </row>
    <row r="459" spans="1:5">
      <c r="A459" s="273"/>
      <c r="B459" s="273"/>
      <c r="E459" s="273"/>
    </row>
    <row r="460" spans="1:5">
      <c r="A460" s="273"/>
      <c r="B460" s="273"/>
      <c r="E460" s="273"/>
    </row>
    <row r="461" spans="1:5">
      <c r="A461" s="273"/>
      <c r="B461" s="273"/>
      <c r="E461" s="273"/>
    </row>
    <row r="462" spans="1:5">
      <c r="A462" s="273"/>
      <c r="B462" s="273"/>
      <c r="E462" s="273"/>
    </row>
    <row r="463" spans="1:5">
      <c r="A463" s="273"/>
      <c r="B463" s="273"/>
      <c r="E463" s="273"/>
    </row>
    <row r="464" spans="1:5">
      <c r="A464" s="273"/>
      <c r="B464" s="273"/>
      <c r="E464" s="273"/>
    </row>
    <row r="465" spans="1:5">
      <c r="A465" s="273"/>
      <c r="B465" s="273"/>
      <c r="E465" s="273"/>
    </row>
    <row r="466" spans="1:5">
      <c r="A466" s="273"/>
      <c r="B466" s="273"/>
      <c r="E466" s="273"/>
    </row>
    <row r="467" spans="1:5">
      <c r="A467" s="273"/>
      <c r="B467" s="273"/>
      <c r="E467" s="273"/>
    </row>
    <row r="468" spans="1:5">
      <c r="A468" s="273"/>
      <c r="B468" s="273"/>
      <c r="E468" s="273"/>
    </row>
    <row r="469" spans="1:5">
      <c r="A469" s="273"/>
      <c r="B469" s="273"/>
      <c r="E469" s="273"/>
    </row>
    <row r="470" spans="1:5">
      <c r="A470" s="273"/>
      <c r="B470" s="273"/>
      <c r="E470" s="273"/>
    </row>
    <row r="471" spans="1:5">
      <c r="A471" s="273"/>
      <c r="B471" s="273"/>
      <c r="E471" s="273"/>
    </row>
    <row r="472" spans="1:5">
      <c r="A472" s="273"/>
      <c r="B472" s="273"/>
      <c r="E472" s="273"/>
    </row>
    <row r="473" spans="1:5">
      <c r="A473" s="273"/>
      <c r="B473" s="273"/>
      <c r="E473" s="273"/>
    </row>
    <row r="474" spans="1:5">
      <c r="A474" s="273"/>
      <c r="B474" s="273"/>
      <c r="E474" s="273"/>
    </row>
    <row r="475" spans="1:5">
      <c r="A475" s="273"/>
      <c r="B475" s="273"/>
      <c r="E475" s="273"/>
    </row>
    <row r="476" spans="1:5">
      <c r="A476" s="273"/>
      <c r="B476" s="273"/>
      <c r="E476" s="273"/>
    </row>
    <row r="477" spans="1:5">
      <c r="A477" s="273"/>
      <c r="B477" s="273"/>
      <c r="E477" s="273"/>
    </row>
    <row r="478" spans="1:5">
      <c r="A478" s="273"/>
      <c r="B478" s="273"/>
      <c r="E478" s="273"/>
    </row>
    <row r="479" spans="1:5">
      <c r="A479" s="273"/>
      <c r="B479" s="273"/>
      <c r="E479" s="273"/>
    </row>
    <row r="480" spans="1:5">
      <c r="A480" s="273"/>
      <c r="B480" s="273"/>
      <c r="E480" s="273"/>
    </row>
    <row r="481" spans="1:5">
      <c r="A481" s="273"/>
      <c r="B481" s="273"/>
      <c r="E481" s="273"/>
    </row>
    <row r="482" spans="1:5">
      <c r="A482" s="273"/>
      <c r="B482" s="273"/>
      <c r="E482" s="273"/>
    </row>
    <row r="483" spans="1:5">
      <c r="A483" s="273"/>
      <c r="B483" s="273"/>
      <c r="E483" s="273"/>
    </row>
    <row r="484" spans="1:5">
      <c r="A484" s="273"/>
      <c r="B484" s="273"/>
      <c r="E484" s="273"/>
    </row>
    <row r="485" spans="1:5">
      <c r="A485" s="273"/>
      <c r="B485" s="273"/>
      <c r="E485" s="273"/>
    </row>
    <row r="486" spans="1:5">
      <c r="A486" s="273"/>
      <c r="B486" s="273"/>
      <c r="E486" s="273"/>
    </row>
    <row r="487" spans="1:5">
      <c r="A487" s="273"/>
      <c r="B487" s="273"/>
      <c r="E487" s="273"/>
    </row>
    <row r="488" spans="1:5">
      <c r="A488" s="273"/>
      <c r="B488" s="273"/>
      <c r="E488" s="273"/>
    </row>
    <row r="489" spans="1:5">
      <c r="A489" s="273"/>
      <c r="B489" s="273"/>
      <c r="E489" s="273"/>
    </row>
    <row r="490" spans="1:5">
      <c r="A490" s="273"/>
      <c r="B490" s="273"/>
      <c r="E490" s="273"/>
    </row>
    <row r="491" spans="1:5">
      <c r="A491" s="273"/>
      <c r="B491" s="273"/>
      <c r="E491" s="273"/>
    </row>
    <row r="492" spans="1:5">
      <c r="A492" s="273"/>
      <c r="B492" s="273"/>
      <c r="E492" s="273"/>
    </row>
    <row r="493" spans="1:5">
      <c r="A493" s="273"/>
      <c r="B493" s="273"/>
      <c r="E493" s="273"/>
    </row>
    <row r="494" spans="1:5">
      <c r="A494" s="273"/>
      <c r="B494" s="273"/>
      <c r="E494" s="273"/>
    </row>
    <row r="495" spans="1:5">
      <c r="A495" s="273"/>
      <c r="B495" s="273"/>
      <c r="E495" s="273"/>
    </row>
    <row r="496" spans="1:5">
      <c r="A496" s="273"/>
      <c r="B496" s="273"/>
      <c r="E496" s="273"/>
    </row>
    <row r="497" spans="1:5">
      <c r="A497" s="273"/>
      <c r="B497" s="273"/>
      <c r="E497" s="273"/>
    </row>
    <row r="498" spans="1:5">
      <c r="A498" s="273"/>
      <c r="B498" s="273"/>
      <c r="E498" s="273"/>
    </row>
    <row r="499" spans="1:5">
      <c r="A499" s="273"/>
      <c r="B499" s="273"/>
      <c r="E499" s="273"/>
    </row>
    <row r="500" spans="1:5">
      <c r="A500" s="273"/>
      <c r="B500" s="273"/>
      <c r="E500" s="273"/>
    </row>
    <row r="501" spans="1:5">
      <c r="A501" s="273"/>
      <c r="B501" s="273"/>
      <c r="E501" s="273"/>
    </row>
    <row r="502" spans="1:5">
      <c r="A502" s="273"/>
      <c r="B502" s="273"/>
      <c r="E502" s="273"/>
    </row>
    <row r="503" spans="1:5">
      <c r="A503" s="273"/>
      <c r="B503" s="273"/>
      <c r="E503" s="273"/>
    </row>
    <row r="504" spans="1:5">
      <c r="A504" s="273"/>
      <c r="B504" s="273"/>
      <c r="E504" s="273"/>
    </row>
    <row r="505" spans="1:5">
      <c r="A505" s="273"/>
      <c r="B505" s="273"/>
      <c r="E505" s="273"/>
    </row>
    <row r="506" spans="1:5">
      <c r="A506" s="273"/>
      <c r="B506" s="273"/>
      <c r="E506" s="273"/>
    </row>
    <row r="507" spans="1:5">
      <c r="A507" s="273"/>
      <c r="B507" s="273"/>
      <c r="E507" s="273"/>
    </row>
    <row r="508" spans="1:5">
      <c r="A508" s="273"/>
      <c r="B508" s="273"/>
      <c r="E508" s="273"/>
    </row>
    <row r="509" spans="1:5">
      <c r="A509" s="273"/>
      <c r="B509" s="273"/>
      <c r="E509" s="273"/>
    </row>
    <row r="510" spans="1:5">
      <c r="A510" s="273"/>
      <c r="B510" s="273"/>
      <c r="E510" s="273"/>
    </row>
    <row r="511" spans="1:5">
      <c r="A511" s="273"/>
      <c r="B511" s="273"/>
      <c r="E511" s="273"/>
    </row>
    <row r="512" spans="1:5">
      <c r="A512" s="273"/>
      <c r="B512" s="273"/>
      <c r="E512" s="273"/>
    </row>
    <row r="513" spans="1:5">
      <c r="A513" s="273"/>
      <c r="B513" s="273"/>
      <c r="E513" s="273"/>
    </row>
    <row r="514" spans="1:5">
      <c r="A514" s="273"/>
      <c r="B514" s="273"/>
      <c r="E514" s="273"/>
    </row>
    <row r="515" spans="1:5">
      <c r="A515" s="273"/>
      <c r="B515" s="273"/>
      <c r="E515" s="273"/>
    </row>
    <row r="516" spans="1:5">
      <c r="A516" s="273"/>
      <c r="B516" s="273"/>
      <c r="E516" s="273"/>
    </row>
    <row r="517" spans="1:5">
      <c r="A517" s="273"/>
      <c r="B517" s="273"/>
      <c r="E517" s="273"/>
    </row>
    <row r="518" spans="1:5">
      <c r="A518" s="273"/>
      <c r="B518" s="273"/>
      <c r="E518" s="273"/>
    </row>
    <row r="519" spans="1:5">
      <c r="A519" s="273"/>
      <c r="B519" s="273"/>
      <c r="E519" s="273"/>
    </row>
    <row r="520" spans="1:5">
      <c r="A520" s="273"/>
      <c r="B520" s="273"/>
      <c r="E520" s="273"/>
    </row>
    <row r="521" spans="1:5">
      <c r="A521" s="273"/>
      <c r="B521" s="273"/>
      <c r="E521" s="273"/>
    </row>
    <row r="522" spans="1:5">
      <c r="A522" s="273"/>
      <c r="B522" s="273"/>
      <c r="E522" s="273"/>
    </row>
    <row r="523" spans="1:5">
      <c r="A523" s="273"/>
      <c r="B523" s="273"/>
      <c r="E523" s="273"/>
    </row>
    <row r="524" spans="1:5">
      <c r="A524" s="273"/>
      <c r="B524" s="273"/>
      <c r="E524" s="273"/>
    </row>
    <row r="525" spans="1:5">
      <c r="A525" s="273"/>
      <c r="B525" s="273"/>
      <c r="E525" s="273"/>
    </row>
    <row r="526" spans="1:5">
      <c r="A526" s="273"/>
      <c r="B526" s="273"/>
      <c r="E526" s="273"/>
    </row>
    <row r="527" spans="1:5">
      <c r="A527" s="273"/>
      <c r="B527" s="273"/>
      <c r="E527" s="273"/>
    </row>
    <row r="528" spans="1:5">
      <c r="A528" s="273"/>
      <c r="B528" s="273"/>
      <c r="E528" s="273"/>
    </row>
    <row r="529" spans="1:5">
      <c r="A529" s="273"/>
      <c r="B529" s="273"/>
      <c r="E529" s="273"/>
    </row>
    <row r="530" spans="1:5">
      <c r="A530" s="273"/>
      <c r="B530" s="273"/>
      <c r="E530" s="273"/>
    </row>
    <row r="531" spans="1:5">
      <c r="A531" s="273"/>
      <c r="B531" s="273"/>
      <c r="E531" s="273"/>
    </row>
    <row r="532" spans="1:5">
      <c r="A532" s="273"/>
      <c r="B532" s="273"/>
      <c r="E532" s="273"/>
    </row>
    <row r="533" spans="1:5">
      <c r="A533" s="273"/>
      <c r="B533" s="273"/>
      <c r="E533" s="273"/>
    </row>
    <row r="534" spans="1:5">
      <c r="A534" s="273"/>
      <c r="B534" s="273"/>
      <c r="E534" s="273"/>
    </row>
    <row r="535" spans="1:5">
      <c r="A535" s="273"/>
      <c r="B535" s="273"/>
      <c r="E535" s="273"/>
    </row>
    <row r="536" spans="1:5">
      <c r="A536" s="273"/>
      <c r="B536" s="273"/>
      <c r="E536" s="273"/>
    </row>
    <row r="537" spans="1:5">
      <c r="A537" s="273"/>
      <c r="B537" s="273"/>
      <c r="E537" s="273"/>
    </row>
    <row r="538" spans="1:5">
      <c r="A538" s="273"/>
      <c r="B538" s="273"/>
      <c r="E538" s="273"/>
    </row>
    <row r="539" spans="1:5">
      <c r="A539" s="273"/>
      <c r="B539" s="273"/>
      <c r="E539" s="273"/>
    </row>
    <row r="540" spans="1:5">
      <c r="A540" s="273"/>
      <c r="B540" s="273"/>
      <c r="E540" s="273"/>
    </row>
    <row r="541" spans="1:5">
      <c r="A541" s="273"/>
      <c r="B541" s="273"/>
      <c r="E541" s="273"/>
    </row>
    <row r="542" spans="1:5">
      <c r="A542" s="273"/>
      <c r="B542" s="273"/>
      <c r="E542" s="273"/>
    </row>
    <row r="543" spans="1:5">
      <c r="A543" s="273"/>
      <c r="B543" s="273"/>
      <c r="E543" s="273"/>
    </row>
    <row r="544" spans="1:5">
      <c r="A544" s="273"/>
      <c r="B544" s="273"/>
      <c r="E544" s="273"/>
    </row>
    <row r="545" spans="1:5">
      <c r="A545" s="273"/>
      <c r="B545" s="273"/>
      <c r="E545" s="273"/>
    </row>
    <row r="546" spans="1:5">
      <c r="A546" s="273"/>
      <c r="B546" s="273"/>
      <c r="E546" s="273"/>
    </row>
    <row r="547" spans="1:5">
      <c r="A547" s="273"/>
      <c r="B547" s="273"/>
      <c r="E547" s="273"/>
    </row>
    <row r="548" spans="1:5">
      <c r="A548" s="273"/>
      <c r="B548" s="273"/>
      <c r="E548" s="273"/>
    </row>
    <row r="549" spans="1:5">
      <c r="A549" s="273"/>
      <c r="B549" s="273"/>
      <c r="E549" s="273"/>
    </row>
    <row r="550" spans="1:5">
      <c r="A550" s="273"/>
      <c r="B550" s="273"/>
      <c r="E550" s="273"/>
    </row>
    <row r="551" spans="1:5">
      <c r="A551" s="273"/>
      <c r="B551" s="273"/>
      <c r="E551" s="273"/>
    </row>
    <row r="552" spans="1:5">
      <c r="A552" s="273"/>
      <c r="B552" s="273"/>
      <c r="E552" s="273"/>
    </row>
    <row r="553" spans="1:5">
      <c r="A553" s="273"/>
      <c r="B553" s="273"/>
      <c r="E553" s="273"/>
    </row>
    <row r="554" spans="1:5">
      <c r="A554" s="273"/>
      <c r="B554" s="273"/>
      <c r="E554" s="273"/>
    </row>
    <row r="555" spans="1:5">
      <c r="A555" s="273"/>
      <c r="B555" s="273"/>
      <c r="E555" s="273"/>
    </row>
    <row r="556" spans="1:5">
      <c r="A556" s="273"/>
      <c r="B556" s="273"/>
      <c r="E556" s="273"/>
    </row>
    <row r="557" spans="1:5">
      <c r="A557" s="273"/>
      <c r="B557" s="273"/>
      <c r="E557" s="273"/>
    </row>
    <row r="558" spans="1:5">
      <c r="A558" s="273"/>
      <c r="B558" s="273"/>
      <c r="E558" s="273"/>
    </row>
    <row r="559" spans="1:5">
      <c r="A559" s="273"/>
      <c r="B559" s="273"/>
      <c r="E559" s="273"/>
    </row>
    <row r="560" spans="1:5">
      <c r="A560" s="273"/>
      <c r="B560" s="273"/>
      <c r="E560" s="273"/>
    </row>
    <row r="561" spans="1:5">
      <c r="A561" s="273"/>
      <c r="B561" s="273"/>
      <c r="E561" s="273"/>
    </row>
    <row r="562" spans="1:5">
      <c r="A562" s="273"/>
      <c r="B562" s="273"/>
      <c r="E562" s="273"/>
    </row>
    <row r="563" spans="1:5">
      <c r="A563" s="273"/>
      <c r="B563" s="273"/>
      <c r="E563" s="273"/>
    </row>
    <row r="564" spans="1:5">
      <c r="A564" s="273"/>
      <c r="B564" s="273"/>
      <c r="E564" s="273"/>
    </row>
    <row r="565" spans="1:5">
      <c r="A565" s="273"/>
      <c r="B565" s="273"/>
      <c r="E565" s="273"/>
    </row>
    <row r="566" spans="1:5">
      <c r="A566" s="273"/>
      <c r="B566" s="273"/>
      <c r="E566" s="273"/>
    </row>
    <row r="567" spans="1:5">
      <c r="A567" s="273"/>
      <c r="B567" s="273"/>
      <c r="E567" s="273"/>
    </row>
    <row r="568" spans="1:5">
      <c r="A568" s="273"/>
      <c r="B568" s="273"/>
      <c r="E568" s="273"/>
    </row>
    <row r="569" spans="1:5">
      <c r="A569" s="273"/>
      <c r="B569" s="273"/>
      <c r="E569" s="273"/>
    </row>
    <row r="570" spans="1:5">
      <c r="A570" s="273"/>
      <c r="B570" s="273"/>
      <c r="E570" s="273"/>
    </row>
    <row r="571" spans="1:5">
      <c r="A571" s="273"/>
      <c r="B571" s="273"/>
      <c r="E571" s="273"/>
    </row>
    <row r="572" spans="1:5">
      <c r="A572" s="273"/>
      <c r="B572" s="273"/>
      <c r="E572" s="273"/>
    </row>
    <row r="573" spans="1:5">
      <c r="A573" s="273"/>
      <c r="B573" s="273"/>
      <c r="E573" s="273"/>
    </row>
    <row r="574" spans="1:5">
      <c r="A574" s="273"/>
      <c r="B574" s="273"/>
      <c r="E574" s="273"/>
    </row>
    <row r="575" spans="1:5">
      <c r="A575" s="273"/>
      <c r="B575" s="273"/>
      <c r="E575" s="273"/>
    </row>
    <row r="576" spans="1:5">
      <c r="A576" s="273"/>
      <c r="B576" s="273"/>
      <c r="E576" s="273"/>
    </row>
    <row r="577" spans="1:5">
      <c r="A577" s="273"/>
      <c r="B577" s="273"/>
      <c r="E577" s="273"/>
    </row>
    <row r="578" spans="1:5">
      <c r="A578" s="273"/>
      <c r="B578" s="273"/>
      <c r="E578" s="273"/>
    </row>
    <row r="579" spans="1:5">
      <c r="A579" s="273"/>
      <c r="B579" s="273"/>
      <c r="E579" s="273"/>
    </row>
    <row r="580" spans="1:5">
      <c r="A580" s="273"/>
      <c r="B580" s="273"/>
      <c r="E580" s="273"/>
    </row>
    <row r="581" spans="1:5">
      <c r="A581" s="273"/>
      <c r="B581" s="273"/>
      <c r="E581" s="273"/>
    </row>
    <row r="582" spans="1:5">
      <c r="A582" s="273"/>
      <c r="B582" s="273"/>
      <c r="E582" s="273"/>
    </row>
    <row r="583" spans="1:5">
      <c r="A583" s="273"/>
      <c r="B583" s="273"/>
      <c r="E583" s="273"/>
    </row>
    <row r="584" spans="1:5">
      <c r="A584" s="273"/>
      <c r="B584" s="273"/>
      <c r="E584" s="273"/>
    </row>
    <row r="585" spans="1:5">
      <c r="A585" s="273"/>
      <c r="B585" s="273"/>
      <c r="E585" s="273"/>
    </row>
    <row r="586" spans="1:5">
      <c r="A586" s="273"/>
      <c r="B586" s="273"/>
      <c r="E586" s="273"/>
    </row>
    <row r="587" spans="1:5">
      <c r="A587" s="273"/>
      <c r="B587" s="273"/>
      <c r="E587" s="273"/>
    </row>
    <row r="588" spans="1:5">
      <c r="A588" s="273"/>
      <c r="B588" s="273"/>
      <c r="E588" s="273"/>
    </row>
    <row r="589" spans="1:5">
      <c r="A589" s="273"/>
      <c r="B589" s="273"/>
      <c r="E589" s="273"/>
    </row>
    <row r="590" spans="1:5">
      <c r="A590" s="273"/>
      <c r="B590" s="273"/>
      <c r="E590" s="273"/>
    </row>
    <row r="591" spans="1:5">
      <c r="A591" s="273"/>
      <c r="B591" s="273"/>
      <c r="E591" s="273"/>
    </row>
    <row r="592" spans="1:5">
      <c r="A592" s="273"/>
      <c r="B592" s="273"/>
      <c r="E592" s="273"/>
    </row>
    <row r="593" spans="1:5">
      <c r="A593" s="273"/>
      <c r="B593" s="273"/>
      <c r="E593" s="273"/>
    </row>
    <row r="594" spans="1:5">
      <c r="A594" s="273"/>
      <c r="B594" s="273"/>
      <c r="E594" s="273"/>
    </row>
    <row r="595" spans="1:5">
      <c r="A595" s="273"/>
      <c r="B595" s="273"/>
      <c r="E595" s="273"/>
    </row>
    <row r="596" spans="1:5">
      <c r="A596" s="273"/>
      <c r="B596" s="273"/>
      <c r="E596" s="273"/>
    </row>
    <row r="597" spans="1:5">
      <c r="A597" s="273"/>
      <c r="B597" s="273"/>
      <c r="E597" s="273"/>
    </row>
    <row r="598" spans="1:5">
      <c r="A598" s="273"/>
      <c r="B598" s="273"/>
      <c r="E598" s="273"/>
    </row>
    <row r="599" spans="1:5">
      <c r="A599" s="273"/>
      <c r="B599" s="273"/>
      <c r="E599" s="273"/>
    </row>
    <row r="600" spans="1:5">
      <c r="A600" s="273"/>
      <c r="B600" s="273"/>
      <c r="E600" s="273"/>
    </row>
    <row r="601" spans="1:5">
      <c r="A601" s="273"/>
      <c r="B601" s="273"/>
      <c r="E601" s="273"/>
    </row>
    <row r="602" spans="1:5">
      <c r="A602" s="273"/>
      <c r="B602" s="273"/>
      <c r="E602" s="273"/>
    </row>
    <row r="603" spans="1:5">
      <c r="A603" s="273"/>
      <c r="B603" s="273"/>
      <c r="E603" s="273"/>
    </row>
    <row r="604" spans="1:5">
      <c r="A604" s="273"/>
      <c r="B604" s="273"/>
      <c r="E604" s="273"/>
    </row>
    <row r="605" spans="1:5">
      <c r="A605" s="273"/>
      <c r="B605" s="273"/>
      <c r="E605" s="273"/>
    </row>
    <row r="606" spans="1:5">
      <c r="A606" s="273"/>
      <c r="B606" s="273"/>
      <c r="E606" s="273"/>
    </row>
    <row r="607" spans="1:5">
      <c r="A607" s="273"/>
      <c r="B607" s="273"/>
      <c r="E607" s="273"/>
    </row>
    <row r="608" spans="1:5">
      <c r="A608" s="273"/>
      <c r="B608" s="273"/>
      <c r="E608" s="273"/>
    </row>
    <row r="609" spans="1:5">
      <c r="A609" s="273"/>
      <c r="B609" s="273"/>
      <c r="E609" s="273"/>
    </row>
    <row r="610" spans="1:5">
      <c r="A610" s="273"/>
      <c r="B610" s="273"/>
      <c r="E610" s="273"/>
    </row>
    <row r="611" spans="1:5">
      <c r="A611" s="273"/>
      <c r="B611" s="273"/>
      <c r="E611" s="273"/>
    </row>
    <row r="612" spans="1:5">
      <c r="A612" s="273"/>
      <c r="B612" s="273"/>
      <c r="E612" s="273"/>
    </row>
    <row r="613" spans="1:5">
      <c r="A613" s="273"/>
      <c r="B613" s="273"/>
      <c r="E613" s="273"/>
    </row>
    <row r="614" spans="1:5">
      <c r="A614" s="273"/>
      <c r="B614" s="273"/>
      <c r="E614" s="273"/>
    </row>
    <row r="615" spans="1:5">
      <c r="A615" s="273"/>
      <c r="B615" s="273"/>
      <c r="E615" s="273"/>
    </row>
    <row r="616" spans="1:5">
      <c r="A616" s="273"/>
      <c r="B616" s="273"/>
      <c r="E616" s="273"/>
    </row>
    <row r="617" spans="1:5">
      <c r="A617" s="273"/>
      <c r="B617" s="273"/>
      <c r="E617" s="273"/>
    </row>
    <row r="618" spans="1:5">
      <c r="A618" s="273"/>
      <c r="B618" s="273"/>
      <c r="E618" s="273"/>
    </row>
    <row r="619" spans="1:5">
      <c r="A619" s="273"/>
      <c r="B619" s="273"/>
      <c r="E619" s="273"/>
    </row>
    <row r="620" spans="1:5">
      <c r="A620" s="273"/>
      <c r="B620" s="273"/>
      <c r="E620" s="273"/>
    </row>
    <row r="621" spans="1:5">
      <c r="A621" s="273"/>
      <c r="B621" s="273"/>
      <c r="E621" s="273"/>
    </row>
    <row r="622" spans="1:5">
      <c r="A622" s="273"/>
      <c r="B622" s="273"/>
      <c r="E622" s="273"/>
    </row>
    <row r="623" spans="1:5">
      <c r="A623" s="273"/>
      <c r="B623" s="273"/>
      <c r="E623" s="273"/>
    </row>
    <row r="624" spans="1:5">
      <c r="A624" s="273"/>
      <c r="B624" s="273"/>
      <c r="E624" s="273"/>
    </row>
    <row r="625" spans="1:5">
      <c r="A625" s="273"/>
      <c r="B625" s="273"/>
      <c r="E625" s="273"/>
    </row>
    <row r="626" spans="1:5">
      <c r="A626" s="273"/>
      <c r="B626" s="273"/>
      <c r="E626" s="273"/>
    </row>
    <row r="627" spans="1:5">
      <c r="A627" s="273"/>
      <c r="B627" s="273"/>
      <c r="E627" s="273"/>
    </row>
    <row r="628" spans="1:5">
      <c r="A628" s="273"/>
      <c r="B628" s="273"/>
      <c r="E628" s="273"/>
    </row>
    <row r="629" spans="1:5">
      <c r="A629" s="273"/>
      <c r="B629" s="273"/>
      <c r="E629" s="273"/>
    </row>
    <row r="630" spans="1:5">
      <c r="A630" s="273"/>
      <c r="B630" s="273"/>
      <c r="E630" s="273"/>
    </row>
    <row r="631" spans="1:5">
      <c r="A631" s="273"/>
      <c r="B631" s="273"/>
      <c r="E631" s="273"/>
    </row>
    <row r="632" spans="1:5">
      <c r="A632" s="273"/>
      <c r="B632" s="273"/>
      <c r="E632" s="273"/>
    </row>
    <row r="633" spans="1:5">
      <c r="A633" s="273"/>
      <c r="B633" s="273"/>
      <c r="E633" s="273"/>
    </row>
    <row r="634" spans="1:5">
      <c r="A634" s="273"/>
      <c r="B634" s="273"/>
      <c r="E634" s="273"/>
    </row>
    <row r="635" spans="1:5">
      <c r="A635" s="273"/>
      <c r="B635" s="273"/>
      <c r="E635" s="273"/>
    </row>
    <row r="636" spans="1:5">
      <c r="A636" s="273"/>
      <c r="B636" s="273"/>
      <c r="E636" s="273"/>
    </row>
    <row r="637" spans="1:5">
      <c r="A637" s="273"/>
      <c r="B637" s="273"/>
      <c r="E637" s="273"/>
    </row>
    <row r="638" spans="1:5">
      <c r="A638" s="273"/>
      <c r="B638" s="273"/>
      <c r="E638" s="273"/>
    </row>
    <row r="639" spans="1:5">
      <c r="A639" s="273"/>
      <c r="B639" s="273"/>
      <c r="E639" s="273"/>
    </row>
    <row r="640" spans="1:5">
      <c r="A640" s="273"/>
      <c r="B640" s="273"/>
      <c r="E640" s="273"/>
    </row>
    <row r="641" spans="1:5">
      <c r="A641" s="273"/>
      <c r="B641" s="273"/>
      <c r="E641" s="273"/>
    </row>
    <row r="642" spans="1:5">
      <c r="A642" s="273"/>
      <c r="B642" s="273"/>
      <c r="E642" s="273"/>
    </row>
    <row r="643" spans="1:5">
      <c r="A643" s="273"/>
      <c r="B643" s="273"/>
      <c r="E643" s="273"/>
    </row>
    <row r="644" spans="1:5">
      <c r="A644" s="273"/>
      <c r="B644" s="273"/>
      <c r="E644" s="273"/>
    </row>
    <row r="645" spans="1:5">
      <c r="A645" s="273"/>
      <c r="B645" s="273"/>
      <c r="E645" s="273"/>
    </row>
    <row r="646" spans="1:5">
      <c r="A646" s="273"/>
      <c r="B646" s="273"/>
      <c r="E646" s="273"/>
    </row>
    <row r="647" spans="1:5">
      <c r="A647" s="273"/>
      <c r="B647" s="273"/>
      <c r="E647" s="273"/>
    </row>
    <row r="648" spans="1:5">
      <c r="A648" s="273"/>
      <c r="B648" s="273"/>
      <c r="E648" s="273"/>
    </row>
    <row r="649" spans="1:5">
      <c r="A649" s="273"/>
      <c r="B649" s="273"/>
      <c r="E649" s="273"/>
    </row>
    <row r="650" spans="1:5">
      <c r="A650" s="273"/>
      <c r="B650" s="273"/>
      <c r="E650" s="273"/>
    </row>
    <row r="651" spans="1:5">
      <c r="A651" s="273"/>
      <c r="B651" s="273"/>
      <c r="E651" s="273"/>
    </row>
    <row r="652" spans="1:5">
      <c r="A652" s="273"/>
      <c r="B652" s="273"/>
      <c r="E652" s="273"/>
    </row>
    <row r="653" spans="1:5">
      <c r="A653" s="273"/>
      <c r="B653" s="273"/>
      <c r="E653" s="273"/>
    </row>
    <row r="654" spans="1:5">
      <c r="A654" s="273"/>
      <c r="B654" s="273"/>
      <c r="E654" s="273"/>
    </row>
    <row r="655" spans="1:5">
      <c r="A655" s="273"/>
      <c r="B655" s="273"/>
      <c r="E655" s="273"/>
    </row>
    <row r="656" spans="1:5">
      <c r="A656" s="273"/>
      <c r="B656" s="273"/>
      <c r="E656" s="273"/>
    </row>
    <row r="657" spans="1:5">
      <c r="A657" s="273"/>
      <c r="B657" s="273"/>
      <c r="E657" s="273"/>
    </row>
    <row r="658" spans="1:5">
      <c r="A658" s="273"/>
      <c r="B658" s="273"/>
      <c r="E658" s="273"/>
    </row>
    <row r="659" spans="1:5">
      <c r="A659" s="273"/>
      <c r="B659" s="273"/>
      <c r="E659" s="273"/>
    </row>
    <row r="660" spans="1:5">
      <c r="A660" s="273"/>
      <c r="B660" s="273"/>
      <c r="E660" s="273"/>
    </row>
    <row r="661" spans="1:5">
      <c r="A661" s="273"/>
      <c r="B661" s="273"/>
      <c r="E661" s="273"/>
    </row>
    <row r="662" spans="1:5">
      <c r="A662" s="273"/>
      <c r="B662" s="273"/>
      <c r="E662" s="273"/>
    </row>
    <row r="663" spans="1:5">
      <c r="A663" s="273"/>
      <c r="B663" s="273"/>
      <c r="E663" s="273"/>
    </row>
    <row r="664" spans="1:5">
      <c r="A664" s="273"/>
      <c r="B664" s="273"/>
      <c r="E664" s="273"/>
    </row>
    <row r="665" spans="1:5">
      <c r="A665" s="273"/>
      <c r="B665" s="273"/>
      <c r="E665" s="273"/>
    </row>
    <row r="666" spans="1:5">
      <c r="A666" s="273"/>
      <c r="B666" s="273"/>
      <c r="E666" s="273"/>
    </row>
    <row r="667" spans="1:5">
      <c r="A667" s="273"/>
      <c r="B667" s="273"/>
      <c r="E667" s="273"/>
    </row>
    <row r="668" spans="1:5">
      <c r="A668" s="273"/>
      <c r="B668" s="273"/>
      <c r="E668" s="273"/>
    </row>
    <row r="669" spans="1:5">
      <c r="A669" s="273"/>
      <c r="B669" s="273"/>
      <c r="E669" s="273"/>
    </row>
    <row r="670" spans="1:5">
      <c r="A670" s="273"/>
      <c r="B670" s="273"/>
      <c r="E670" s="273"/>
    </row>
    <row r="671" spans="1:5">
      <c r="A671" s="273"/>
      <c r="B671" s="273"/>
      <c r="E671" s="273"/>
    </row>
    <row r="672" spans="1:5">
      <c r="A672" s="273"/>
      <c r="B672" s="273"/>
      <c r="E672" s="273"/>
    </row>
    <row r="673" spans="1:5">
      <c r="A673" s="273"/>
      <c r="B673" s="273"/>
      <c r="E673" s="273"/>
    </row>
    <row r="674" spans="1:5">
      <c r="E674" s="273"/>
    </row>
    <row r="675" spans="1:5">
      <c r="E675" s="273"/>
    </row>
    <row r="676" spans="1:5">
      <c r="E676" s="273"/>
    </row>
    <row r="677" spans="1:5">
      <c r="E677" s="273"/>
    </row>
    <row r="678" spans="1:5">
      <c r="E678" s="273"/>
    </row>
    <row r="679" spans="1:5">
      <c r="E679" s="273"/>
    </row>
    <row r="680" spans="1:5">
      <c r="E680" s="273"/>
    </row>
    <row r="681" spans="1:5">
      <c r="E681" s="273"/>
    </row>
    <row r="682" spans="1:5">
      <c r="E682" s="273"/>
    </row>
    <row r="683" spans="1:5">
      <c r="E683" s="273"/>
    </row>
    <row r="684" spans="1:5">
      <c r="E684" s="273"/>
    </row>
    <row r="685" spans="1:5">
      <c r="E685" s="273"/>
    </row>
    <row r="686" spans="1:5">
      <c r="E686" s="273"/>
    </row>
    <row r="687" spans="1:5">
      <c r="E687" s="273"/>
    </row>
    <row r="688" spans="1:5">
      <c r="E688" s="273"/>
    </row>
    <row r="689" spans="5:5">
      <c r="E689" s="273"/>
    </row>
    <row r="690" spans="5:5">
      <c r="E690" s="273"/>
    </row>
    <row r="691" spans="5:5">
      <c r="E691" s="273"/>
    </row>
    <row r="692" spans="5:5">
      <c r="E692" s="273"/>
    </row>
    <row r="693" spans="5:5">
      <c r="E693" s="273"/>
    </row>
    <row r="694" spans="5:5">
      <c r="E694" s="273"/>
    </row>
    <row r="695" spans="5:5">
      <c r="E695" s="273"/>
    </row>
    <row r="696" spans="5:5">
      <c r="E696" s="273"/>
    </row>
    <row r="697" spans="5:5">
      <c r="E697" s="273"/>
    </row>
    <row r="698" spans="5:5">
      <c r="E698" s="273"/>
    </row>
    <row r="699" spans="5:5">
      <c r="E699" s="273"/>
    </row>
    <row r="700" spans="5:5">
      <c r="E700" s="273"/>
    </row>
    <row r="701" spans="5:5">
      <c r="E701" s="273"/>
    </row>
    <row r="702" spans="5:5">
      <c r="E702" s="273"/>
    </row>
    <row r="703" spans="5:5">
      <c r="E703" s="273"/>
    </row>
    <row r="704" spans="5:5">
      <c r="E704" s="273"/>
    </row>
    <row r="705" spans="5:5">
      <c r="E705" s="273"/>
    </row>
    <row r="706" spans="5:5">
      <c r="E706" s="273"/>
    </row>
    <row r="707" spans="5:5">
      <c r="E707" s="273"/>
    </row>
    <row r="708" spans="5:5">
      <c r="E708" s="273"/>
    </row>
    <row r="709" spans="5:5">
      <c r="E709" s="273"/>
    </row>
    <row r="710" spans="5:5">
      <c r="E710" s="273"/>
    </row>
    <row r="711" spans="5:5">
      <c r="E711" s="273"/>
    </row>
    <row r="712" spans="5:5">
      <c r="E712" s="273"/>
    </row>
    <row r="713" spans="5:5">
      <c r="E713" s="273"/>
    </row>
    <row r="714" spans="5:5">
      <c r="E714" s="273"/>
    </row>
    <row r="715" spans="5:5">
      <c r="E715" s="273"/>
    </row>
    <row r="716" spans="5:5">
      <c r="E716" s="273"/>
    </row>
    <row r="717" spans="5:5">
      <c r="E717" s="273"/>
    </row>
    <row r="718" spans="5:5">
      <c r="E718" s="273"/>
    </row>
    <row r="719" spans="5:5">
      <c r="E719" s="273"/>
    </row>
    <row r="720" spans="5:5">
      <c r="E720" s="273"/>
    </row>
    <row r="721" spans="5:5">
      <c r="E721" s="273"/>
    </row>
    <row r="722" spans="5:5">
      <c r="E722" s="273"/>
    </row>
    <row r="723" spans="5:5">
      <c r="E723" s="273"/>
    </row>
    <row r="724" spans="5:5">
      <c r="E724" s="273"/>
    </row>
    <row r="725" spans="5:5">
      <c r="E725" s="273"/>
    </row>
    <row r="726" spans="5:5">
      <c r="E726" s="273"/>
    </row>
    <row r="727" spans="5:5">
      <c r="E727" s="273"/>
    </row>
    <row r="728" spans="5:5">
      <c r="E728" s="273"/>
    </row>
    <row r="729" spans="5:5">
      <c r="E729" s="273"/>
    </row>
    <row r="730" spans="5:5">
      <c r="E730" s="273"/>
    </row>
    <row r="731" spans="5:5">
      <c r="E731" s="273"/>
    </row>
    <row r="732" spans="5:5">
      <c r="E732" s="273"/>
    </row>
    <row r="733" spans="5:5">
      <c r="E733" s="273"/>
    </row>
    <row r="734" spans="5:5">
      <c r="E734" s="273"/>
    </row>
    <row r="735" spans="5:5">
      <c r="E735" s="273"/>
    </row>
    <row r="736" spans="5:5">
      <c r="E736" s="273"/>
    </row>
    <row r="737" spans="5:5">
      <c r="E737" s="273"/>
    </row>
    <row r="738" spans="5:5">
      <c r="E738" s="273"/>
    </row>
    <row r="739" spans="5:5">
      <c r="E739" s="273"/>
    </row>
    <row r="740" spans="5:5">
      <c r="E740" s="273"/>
    </row>
    <row r="741" spans="5:5">
      <c r="E741" s="273"/>
    </row>
    <row r="742" spans="5:5">
      <c r="E742" s="273"/>
    </row>
    <row r="743" spans="5:5">
      <c r="E743" s="273"/>
    </row>
    <row r="744" spans="5:5">
      <c r="E744" s="273"/>
    </row>
    <row r="745" spans="5:5">
      <c r="E745" s="273"/>
    </row>
    <row r="746" spans="5:5">
      <c r="E746" s="273"/>
    </row>
    <row r="747" spans="5:5">
      <c r="E747" s="273"/>
    </row>
    <row r="748" spans="5:5">
      <c r="E748" s="273"/>
    </row>
    <row r="749" spans="5:5">
      <c r="E749" s="273"/>
    </row>
    <row r="750" spans="5:5">
      <c r="E750" s="273"/>
    </row>
    <row r="751" spans="5:5">
      <c r="E751" s="273"/>
    </row>
    <row r="752" spans="5:5">
      <c r="E752" s="273"/>
    </row>
    <row r="753" spans="5:5">
      <c r="E753" s="273"/>
    </row>
    <row r="754" spans="5:5">
      <c r="E754" s="273"/>
    </row>
    <row r="755" spans="5:5">
      <c r="E755" s="273"/>
    </row>
    <row r="756" spans="5:5">
      <c r="E756" s="273"/>
    </row>
    <row r="757" spans="5:5">
      <c r="E757" s="273"/>
    </row>
    <row r="758" spans="5:5">
      <c r="E758" s="273"/>
    </row>
    <row r="759" spans="5:5">
      <c r="E759" s="273"/>
    </row>
    <row r="760" spans="5:5">
      <c r="E760" s="273"/>
    </row>
    <row r="761" spans="5:5">
      <c r="E761" s="273"/>
    </row>
    <row r="762" spans="5:5">
      <c r="E762" s="273"/>
    </row>
    <row r="763" spans="5:5">
      <c r="E763" s="273"/>
    </row>
    <row r="764" spans="5:5">
      <c r="E764" s="273"/>
    </row>
    <row r="765" spans="5:5">
      <c r="E765" s="273"/>
    </row>
    <row r="766" spans="5:5">
      <c r="E766" s="273"/>
    </row>
    <row r="767" spans="5:5">
      <c r="E767" s="273"/>
    </row>
    <row r="768" spans="5:5">
      <c r="E768" s="273"/>
    </row>
    <row r="769" spans="5:5">
      <c r="E769" s="273"/>
    </row>
    <row r="770" spans="5:5">
      <c r="E770" s="273"/>
    </row>
    <row r="771" spans="5:5">
      <c r="E771" s="273"/>
    </row>
    <row r="772" spans="5:5">
      <c r="E772" s="273"/>
    </row>
    <row r="773" spans="5:5">
      <c r="E773" s="273"/>
    </row>
    <row r="774" spans="5:5">
      <c r="E774" s="273"/>
    </row>
    <row r="775" spans="5:5">
      <c r="E775" s="273"/>
    </row>
    <row r="776" spans="5:5">
      <c r="E776" s="273"/>
    </row>
    <row r="777" spans="5:5">
      <c r="E777" s="273"/>
    </row>
    <row r="778" spans="5:5">
      <c r="E778" s="273"/>
    </row>
    <row r="779" spans="5:5">
      <c r="E779" s="273"/>
    </row>
    <row r="780" spans="5:5">
      <c r="E780" s="273"/>
    </row>
    <row r="781" spans="5:5">
      <c r="E781" s="273"/>
    </row>
  </sheetData>
  <sheetProtection algorithmName="SHA-512" hashValue="ji9oumSMM7PqhaIPp2lauGKiABBWyJTpdV71apeWBpVh0PuRY3Z1mut6vIF8Yujpf4YyLpp0rRmv0YRBaUiSMQ==" saltValue="KqFeBWaglyI0pKWtj9iSdw==" spinCount="100000" sheet="1" objects="1" scenarios="1"/>
  <mergeCells count="10">
    <mergeCell ref="C28:E28"/>
    <mergeCell ref="C15:E15"/>
    <mergeCell ref="C23:E23"/>
    <mergeCell ref="C26:E26"/>
    <mergeCell ref="C11:E11"/>
    <mergeCell ref="C18:E18"/>
    <mergeCell ref="C16:E16"/>
    <mergeCell ref="C25:E25"/>
    <mergeCell ref="C24:E24"/>
    <mergeCell ref="C17:E17"/>
  </mergeCells>
  <conditionalFormatting sqref="F1">
    <cfRule type="expression" dxfId="11" priority="5">
      <formula>#REF!&lt;&gt;""</formula>
    </cfRule>
    <cfRule type="expression" dxfId="10" priority="6">
      <formula>$H$1&lt;&gt;""</formula>
    </cfRule>
  </conditionalFormatting>
  <conditionalFormatting sqref="F1:I1">
    <cfRule type="expression" dxfId="9" priority="1">
      <formula>$F$1&lt;&gt;""</formula>
    </cfRule>
  </conditionalFormatting>
  <pageMargins left="0.7" right="0.7" top="0.78740157499999996" bottom="0.78740157499999996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EB349-2A7C-4CE7-BD23-ADBC1B9E9A17}">
  <sheetPr>
    <tabColor rgb="FF92D050"/>
    <pageSetUpPr fitToPage="1"/>
  </sheetPr>
  <dimension ref="A1:J850"/>
  <sheetViews>
    <sheetView zoomScale="115" zoomScaleNormal="115" workbookViewId="0">
      <selection activeCell="C24" sqref="C24:E24"/>
    </sheetView>
  </sheetViews>
  <sheetFormatPr baseColWidth="10" defaultColWidth="11.44140625" defaultRowHeight="12"/>
  <cols>
    <col min="1" max="1" width="10.5546875" style="272" customWidth="1"/>
    <col min="2" max="2" width="38.88671875" style="272" customWidth="1"/>
    <col min="3" max="3" width="5.109375" style="224" customWidth="1"/>
    <col min="4" max="4" width="7.109375" style="224" customWidth="1"/>
    <col min="5" max="5" width="18.6640625" style="224" customWidth="1"/>
    <col min="6" max="6" width="11" style="224" customWidth="1"/>
    <col min="7" max="7" width="10" style="224" customWidth="1"/>
    <col min="8" max="8" width="11.109375" style="224" customWidth="1"/>
    <col min="9" max="9" width="14.5546875" style="224" customWidth="1"/>
    <col min="10" max="10" width="20.88671875" style="224" customWidth="1"/>
    <col min="11" max="16384" width="11.44140625" style="224"/>
  </cols>
  <sheetData>
    <row r="1" spans="1:10">
      <c r="A1" s="216" t="s">
        <v>32</v>
      </c>
      <c r="B1" s="95" t="s">
        <v>27</v>
      </c>
      <c r="C1" s="217"/>
      <c r="D1" s="218"/>
      <c r="E1" s="219"/>
      <c r="F1" s="220"/>
      <c r="G1" s="221"/>
      <c r="H1" s="222" t="str">
        <f>IF(COUNTA(F19)&lt;&gt;COUNTA(G19),"Das Preisblatt ist nicht vollständig ausgefüllt!","")</f>
        <v>Das Preisblatt ist nicht vollständig ausgefüllt!</v>
      </c>
      <c r="I1" s="223"/>
      <c r="J1" s="174"/>
    </row>
    <row r="2" spans="1:10" ht="12.75" customHeight="1">
      <c r="A2" s="225" t="s">
        <v>33</v>
      </c>
      <c r="B2" s="86" t="s">
        <v>34</v>
      </c>
      <c r="C2" s="217" t="s">
        <v>397</v>
      </c>
      <c r="D2" s="218"/>
      <c r="E2" s="219" t="s">
        <v>398</v>
      </c>
      <c r="F2" s="445" t="s">
        <v>36</v>
      </c>
      <c r="G2" s="446">
        <v>1</v>
      </c>
      <c r="H2" s="226"/>
      <c r="I2" s="227" t="s">
        <v>37</v>
      </c>
      <c r="J2" s="228">
        <f>J27</f>
        <v>0</v>
      </c>
    </row>
    <row r="3" spans="1:10">
      <c r="A3" s="229"/>
      <c r="B3" s="79" t="s">
        <v>38</v>
      </c>
      <c r="C3" s="230" t="s">
        <v>35</v>
      </c>
      <c r="D3" s="231"/>
      <c r="E3" s="232">
        <f>DATUM</f>
        <v>46252</v>
      </c>
      <c r="F3" s="113" t="s">
        <v>399</v>
      </c>
      <c r="G3" s="174" t="s">
        <v>474</v>
      </c>
      <c r="H3" s="233"/>
      <c r="I3" s="227"/>
      <c r="J3" s="234"/>
    </row>
    <row r="4" spans="1:10">
      <c r="A4" s="229"/>
      <c r="B4" s="67" t="s">
        <v>43</v>
      </c>
      <c r="C4" s="235"/>
      <c r="D4" s="236"/>
      <c r="E4" s="237"/>
      <c r="F4" s="238"/>
      <c r="G4" s="226"/>
      <c r="H4" s="239"/>
      <c r="J4" s="240"/>
    </row>
    <row r="5" spans="1:10">
      <c r="A5" s="229"/>
      <c r="B5" s="67" t="s">
        <v>475</v>
      </c>
      <c r="C5" s="241"/>
      <c r="D5" s="242"/>
      <c r="E5" s="243"/>
      <c r="F5" s="242"/>
      <c r="G5" s="242"/>
      <c r="H5" s="244"/>
      <c r="I5" s="244"/>
      <c r="J5" s="245"/>
    </row>
    <row r="6" spans="1:10" ht="13.8">
      <c r="A6" s="246" t="s">
        <v>476</v>
      </c>
      <c r="B6" s="247"/>
      <c r="F6" s="248"/>
      <c r="G6" s="248"/>
      <c r="H6" s="248"/>
      <c r="I6" s="248"/>
      <c r="J6" s="249"/>
    </row>
    <row r="7" spans="1:10" ht="13.8">
      <c r="A7" s="250" t="s">
        <v>477</v>
      </c>
      <c r="B7" s="251"/>
      <c r="J7" s="252"/>
    </row>
    <row r="8" spans="1:10" ht="13.8">
      <c r="A8" s="250"/>
      <c r="B8" s="251"/>
      <c r="J8" s="252"/>
    </row>
    <row r="9" spans="1:10" ht="13.8">
      <c r="A9" s="253" t="s">
        <v>478</v>
      </c>
      <c r="B9" s="253"/>
      <c r="J9" s="252"/>
    </row>
    <row r="10" spans="1:10" ht="13.8">
      <c r="A10" s="253" t="s">
        <v>479</v>
      </c>
      <c r="B10" s="253" t="s">
        <v>480</v>
      </c>
      <c r="J10" s="252"/>
    </row>
    <row r="11" spans="1:10" ht="13.8">
      <c r="A11" s="253"/>
      <c r="B11" s="253" t="s">
        <v>481</v>
      </c>
      <c r="J11" s="252"/>
    </row>
    <row r="12" spans="1:10" ht="13.8">
      <c r="A12" s="253" t="s">
        <v>482</v>
      </c>
      <c r="B12" s="253" t="s">
        <v>483</v>
      </c>
      <c r="J12" s="252"/>
    </row>
    <row r="13" spans="1:10" ht="13.8">
      <c r="A13" s="253"/>
      <c r="B13" s="253" t="s">
        <v>484</v>
      </c>
      <c r="J13" s="252"/>
    </row>
    <row r="14" spans="1:10" ht="13.8">
      <c r="A14" s="250"/>
      <c r="B14" s="253"/>
      <c r="J14" s="252"/>
    </row>
    <row r="15" spans="1:10" s="169" customFormat="1" ht="15.45" customHeight="1">
      <c r="A15" s="254"/>
      <c r="B15" s="255" t="s">
        <v>485</v>
      </c>
      <c r="C15" s="256"/>
      <c r="D15" s="256"/>
      <c r="E15" s="256"/>
      <c r="F15" s="256"/>
      <c r="G15" s="256"/>
      <c r="H15" s="256"/>
      <c r="I15" s="256"/>
      <c r="J15" s="257"/>
    </row>
    <row r="16" spans="1:10" s="259" customFormat="1" ht="15.45" customHeight="1">
      <c r="A16" s="258"/>
      <c r="J16" s="260"/>
    </row>
    <row r="17" spans="1:10" s="259" customFormat="1" ht="15.45" customHeight="1">
      <c r="A17" s="261"/>
      <c r="B17" s="262" t="s">
        <v>486</v>
      </c>
      <c r="C17" s="262"/>
      <c r="D17" s="262"/>
      <c r="E17" s="262"/>
      <c r="F17" s="262"/>
      <c r="G17" s="262"/>
      <c r="H17" s="262"/>
      <c r="I17" s="262"/>
      <c r="J17" s="263"/>
    </row>
    <row r="18" spans="1:10" s="251" customFormat="1" ht="26.25" customHeight="1">
      <c r="A18" s="264" t="s">
        <v>54</v>
      </c>
      <c r="B18" s="264" t="s">
        <v>405</v>
      </c>
      <c r="C18" s="552" t="s">
        <v>406</v>
      </c>
      <c r="D18" s="553"/>
      <c r="E18" s="554"/>
      <c r="F18" s="483" t="s">
        <v>487</v>
      </c>
      <c r="G18" s="484" t="s">
        <v>488</v>
      </c>
      <c r="H18" s="483" t="s">
        <v>435</v>
      </c>
      <c r="I18" s="485" t="s">
        <v>489</v>
      </c>
      <c r="J18" s="483" t="s">
        <v>490</v>
      </c>
    </row>
    <row r="19" spans="1:10" s="3" customFormat="1" ht="24">
      <c r="A19" s="265">
        <v>1</v>
      </c>
      <c r="B19" s="266" t="s">
        <v>491</v>
      </c>
      <c r="C19" s="555" t="s">
        <v>492</v>
      </c>
      <c r="D19" s="556"/>
      <c r="E19" s="557"/>
      <c r="F19" s="486"/>
      <c r="G19" s="267">
        <v>7</v>
      </c>
      <c r="H19" s="267" t="s">
        <v>441</v>
      </c>
      <c r="I19" s="453">
        <v>2</v>
      </c>
      <c r="J19" s="453">
        <f>G19*I19*F19</f>
        <v>0</v>
      </c>
    </row>
    <row r="20" spans="1:10" s="259" customFormat="1" ht="15.45" customHeight="1">
      <c r="A20" s="261"/>
      <c r="B20" s="262" t="s">
        <v>493</v>
      </c>
      <c r="C20" s="262"/>
      <c r="D20" s="262"/>
      <c r="E20" s="262"/>
      <c r="F20" s="262"/>
      <c r="G20" s="262"/>
      <c r="H20" s="262"/>
      <c r="I20" s="262"/>
      <c r="J20" s="268">
        <f>SUM(J19:J19)</f>
        <v>0</v>
      </c>
    </row>
    <row r="21" spans="1:10" s="259" customFormat="1" ht="15.45" customHeight="1">
      <c r="A21" s="258"/>
      <c r="J21" s="260"/>
    </row>
    <row r="22" spans="1:10" s="376" customFormat="1" ht="14.25" customHeight="1">
      <c r="A22" s="373"/>
      <c r="B22" s="374" t="s">
        <v>494</v>
      </c>
      <c r="C22" s="374"/>
      <c r="D22" s="374"/>
      <c r="E22" s="374"/>
      <c r="F22" s="374"/>
      <c r="G22" s="374"/>
      <c r="H22" s="374"/>
      <c r="I22" s="374"/>
      <c r="J22" s="375"/>
    </row>
    <row r="23" spans="1:10" s="378" customFormat="1" ht="26.25" customHeight="1">
      <c r="A23" s="377" t="s">
        <v>54</v>
      </c>
      <c r="B23" s="377" t="s">
        <v>405</v>
      </c>
      <c r="C23" s="558" t="s">
        <v>406</v>
      </c>
      <c r="D23" s="559"/>
      <c r="E23" s="560"/>
      <c r="F23" s="487" t="s">
        <v>495</v>
      </c>
      <c r="G23" s="487" t="s">
        <v>496</v>
      </c>
      <c r="H23" s="487" t="s">
        <v>435</v>
      </c>
      <c r="I23" s="388"/>
      <c r="J23" s="488" t="s">
        <v>490</v>
      </c>
    </row>
    <row r="24" spans="1:10" s="378" customFormat="1" ht="63" customHeight="1">
      <c r="A24" s="379">
        <v>2</v>
      </c>
      <c r="B24" s="380" t="s">
        <v>497</v>
      </c>
      <c r="C24" s="561" t="s">
        <v>498</v>
      </c>
      <c r="D24" s="562"/>
      <c r="E24" s="563"/>
      <c r="F24" s="489"/>
      <c r="G24" s="381">
        <v>100</v>
      </c>
      <c r="H24" s="381" t="s">
        <v>499</v>
      </c>
      <c r="I24" s="389"/>
      <c r="J24" s="490">
        <f>ROUND(F24*G24,2)</f>
        <v>0</v>
      </c>
    </row>
    <row r="25" spans="1:10" s="387" customFormat="1" ht="15.45" customHeight="1">
      <c r="A25" s="382"/>
      <c r="B25" s="383" t="s">
        <v>500</v>
      </c>
      <c r="C25" s="383"/>
      <c r="D25" s="383"/>
      <c r="E25" s="383"/>
      <c r="F25" s="383"/>
      <c r="G25" s="384">
        <f>SUM(G24)</f>
        <v>100</v>
      </c>
      <c r="H25" s="385" t="s">
        <v>499</v>
      </c>
      <c r="I25" s="383"/>
      <c r="J25" s="386">
        <f>SUM(J4:J24)</f>
        <v>0</v>
      </c>
    </row>
    <row r="26" spans="1:10" s="259" customFormat="1" ht="15.45" customHeight="1">
      <c r="A26" s="258"/>
      <c r="J26" s="260"/>
    </row>
    <row r="27" spans="1:10" s="169" customFormat="1" ht="18.600000000000001" customHeight="1">
      <c r="A27" s="491" t="s">
        <v>378</v>
      </c>
      <c r="B27" s="269" t="s">
        <v>379</v>
      </c>
      <c r="C27" s="270"/>
      <c r="D27" s="270"/>
      <c r="E27" s="270"/>
      <c r="F27" s="270"/>
      <c r="G27" s="270"/>
      <c r="H27" s="270"/>
      <c r="I27" s="270"/>
      <c r="J27" s="56">
        <f>J20+J25</f>
        <v>0</v>
      </c>
    </row>
    <row r="28" spans="1:10">
      <c r="A28" s="271"/>
      <c r="C28" s="272"/>
      <c r="D28" s="273"/>
      <c r="E28" s="274"/>
      <c r="F28" s="273"/>
      <c r="G28" s="273"/>
      <c r="H28" s="274"/>
      <c r="I28" s="274"/>
      <c r="J28" s="275"/>
    </row>
    <row r="29" spans="1:10">
      <c r="A29" s="5" t="s">
        <v>501</v>
      </c>
      <c r="B29" s="7" t="s">
        <v>502</v>
      </c>
      <c r="C29" s="272"/>
      <c r="D29" s="273"/>
      <c r="E29" s="274"/>
      <c r="F29" s="273"/>
      <c r="G29" s="273"/>
      <c r="H29" s="274"/>
      <c r="I29" s="274"/>
      <c r="J29" s="275"/>
    </row>
    <row r="30" spans="1:10">
      <c r="A30" s="7"/>
      <c r="B30" s="7" t="s">
        <v>503</v>
      </c>
      <c r="C30" s="272"/>
      <c r="D30" s="273"/>
      <c r="E30" s="274"/>
      <c r="F30" s="273"/>
      <c r="G30" s="273"/>
      <c r="H30" s="274"/>
      <c r="I30" s="274"/>
      <c r="J30" s="275"/>
    </row>
    <row r="31" spans="1:10">
      <c r="A31" s="271"/>
      <c r="C31" s="272"/>
      <c r="D31" s="273"/>
      <c r="E31" s="274"/>
      <c r="F31" s="273"/>
      <c r="G31" s="273"/>
      <c r="H31" s="274"/>
      <c r="I31" s="274"/>
      <c r="J31" s="275"/>
    </row>
    <row r="32" spans="1:10">
      <c r="A32" s="272" t="s">
        <v>380</v>
      </c>
      <c r="C32" s="273"/>
      <c r="D32" s="273"/>
      <c r="E32" s="274"/>
      <c r="F32" s="273"/>
      <c r="G32" s="273"/>
      <c r="H32" s="274"/>
      <c r="I32" s="274"/>
      <c r="J32" s="275"/>
    </row>
    <row r="33" spans="1:10">
      <c r="C33" s="273"/>
      <c r="D33" s="273"/>
      <c r="E33" s="274"/>
      <c r="F33" s="273"/>
      <c r="G33" s="273"/>
      <c r="H33" s="274"/>
      <c r="I33" s="274"/>
    </row>
    <row r="34" spans="1:10">
      <c r="A34" s="7" t="s">
        <v>381</v>
      </c>
      <c r="B34" s="7" t="s">
        <v>382</v>
      </c>
      <c r="D34" s="273"/>
      <c r="E34" s="274"/>
      <c r="F34" s="273"/>
      <c r="G34" s="273"/>
      <c r="H34" s="274"/>
      <c r="I34" s="274"/>
      <c r="J34" s="275"/>
    </row>
    <row r="35" spans="1:10">
      <c r="A35" s="272" t="s">
        <v>425</v>
      </c>
      <c r="B35" s="276" t="s">
        <v>426</v>
      </c>
      <c r="C35" s="3"/>
      <c r="D35" s="273"/>
      <c r="E35" s="274"/>
      <c r="F35" s="273"/>
      <c r="G35" s="273"/>
      <c r="H35" s="274"/>
      <c r="I35" s="274"/>
      <c r="J35" s="275"/>
    </row>
    <row r="36" spans="1:10">
      <c r="A36" s="272" t="s">
        <v>419</v>
      </c>
      <c r="B36" s="272" t="s">
        <v>504</v>
      </c>
      <c r="C36" s="272"/>
      <c r="D36" s="273"/>
      <c r="E36" s="274"/>
      <c r="F36" s="273"/>
      <c r="G36" s="273"/>
      <c r="H36" s="274"/>
      <c r="I36" s="274"/>
      <c r="J36" s="275"/>
    </row>
    <row r="37" spans="1:10">
      <c r="A37" s="271"/>
      <c r="C37" s="272"/>
      <c r="D37" s="273"/>
      <c r="E37" s="274"/>
      <c r="F37" s="273"/>
      <c r="G37" s="273"/>
      <c r="H37" s="274"/>
      <c r="I37" s="274"/>
      <c r="J37" s="275"/>
    </row>
    <row r="38" spans="1:10">
      <c r="A38" s="271"/>
      <c r="C38" s="272"/>
      <c r="D38" s="273"/>
      <c r="E38" s="274"/>
      <c r="F38" s="273"/>
      <c r="G38" s="273"/>
      <c r="H38" s="274"/>
      <c r="I38" s="274"/>
      <c r="J38" s="275"/>
    </row>
    <row r="39" spans="1:10">
      <c r="A39" s="271"/>
      <c r="C39" s="272"/>
      <c r="D39" s="273"/>
      <c r="E39" s="274"/>
      <c r="F39" s="273"/>
      <c r="G39" s="273"/>
      <c r="H39" s="274"/>
      <c r="I39" s="274"/>
      <c r="J39" s="275"/>
    </row>
    <row r="40" spans="1:10">
      <c r="A40" s="271"/>
      <c r="C40" s="272"/>
      <c r="D40" s="273"/>
      <c r="E40" s="274"/>
      <c r="F40" s="273"/>
      <c r="G40" s="273"/>
      <c r="H40" s="274"/>
      <c r="I40" s="274"/>
      <c r="J40" s="275"/>
    </row>
    <row r="41" spans="1:10">
      <c r="A41" s="271"/>
      <c r="C41" s="272"/>
      <c r="D41" s="273"/>
      <c r="E41" s="274"/>
      <c r="F41" s="273"/>
      <c r="G41" s="273"/>
      <c r="H41" s="274"/>
      <c r="I41" s="274"/>
      <c r="J41" s="275"/>
    </row>
    <row r="42" spans="1:10">
      <c r="A42" s="271"/>
      <c r="C42" s="272"/>
      <c r="D42" s="273"/>
      <c r="E42" s="274"/>
      <c r="F42" s="273"/>
      <c r="G42" s="273"/>
      <c r="H42" s="274"/>
      <c r="I42" s="274"/>
      <c r="J42" s="275"/>
    </row>
    <row r="43" spans="1:10">
      <c r="A43" s="271"/>
      <c r="C43" s="272"/>
      <c r="D43" s="273"/>
      <c r="E43" s="274"/>
      <c r="F43" s="273"/>
      <c r="G43" s="273"/>
      <c r="H43" s="274"/>
      <c r="I43" s="274"/>
      <c r="J43" s="275"/>
    </row>
    <row r="44" spans="1:10">
      <c r="A44" s="271"/>
      <c r="C44" s="272"/>
      <c r="D44" s="273"/>
      <c r="E44" s="274"/>
      <c r="F44" s="273"/>
      <c r="G44" s="273"/>
      <c r="H44" s="274"/>
      <c r="I44" s="274"/>
      <c r="J44" s="275"/>
    </row>
    <row r="45" spans="1:10">
      <c r="A45" s="271"/>
      <c r="C45" s="272"/>
      <c r="D45" s="273"/>
      <c r="E45" s="274"/>
      <c r="F45" s="273"/>
      <c r="G45" s="273"/>
      <c r="H45" s="274"/>
      <c r="I45" s="274"/>
      <c r="J45" s="275"/>
    </row>
    <row r="46" spans="1:10">
      <c r="A46" s="271"/>
      <c r="C46" s="272"/>
      <c r="D46" s="273"/>
      <c r="E46" s="274"/>
      <c r="F46" s="273"/>
      <c r="G46" s="273"/>
      <c r="H46" s="274"/>
      <c r="I46" s="274"/>
      <c r="J46" s="275"/>
    </row>
    <row r="47" spans="1:10">
      <c r="A47" s="271"/>
      <c r="C47" s="272"/>
      <c r="D47" s="273"/>
      <c r="E47" s="274"/>
      <c r="F47" s="273"/>
      <c r="G47" s="273"/>
      <c r="H47" s="274"/>
      <c r="I47" s="274"/>
      <c r="J47" s="275"/>
    </row>
    <row r="48" spans="1:10">
      <c r="A48" s="271"/>
      <c r="C48" s="272"/>
      <c r="D48" s="273"/>
      <c r="E48" s="274"/>
      <c r="F48" s="273"/>
      <c r="G48" s="273"/>
      <c r="H48" s="274"/>
      <c r="I48" s="274"/>
      <c r="J48" s="275"/>
    </row>
    <row r="49" spans="1:10">
      <c r="A49" s="271"/>
      <c r="C49" s="272"/>
      <c r="D49" s="273"/>
      <c r="E49" s="274"/>
      <c r="F49" s="273"/>
      <c r="G49" s="273"/>
      <c r="H49" s="274"/>
      <c r="I49" s="274"/>
      <c r="J49" s="275"/>
    </row>
    <row r="50" spans="1:10">
      <c r="A50" s="271"/>
      <c r="C50" s="272"/>
      <c r="D50" s="273"/>
      <c r="E50" s="274"/>
      <c r="F50" s="273"/>
      <c r="G50" s="273"/>
      <c r="H50" s="274"/>
      <c r="I50" s="274"/>
      <c r="J50" s="275"/>
    </row>
    <row r="51" spans="1:10">
      <c r="A51" s="271"/>
      <c r="C51" s="272"/>
      <c r="D51" s="273"/>
      <c r="E51" s="274"/>
      <c r="F51" s="273"/>
      <c r="G51" s="273"/>
      <c r="H51" s="274"/>
      <c r="I51" s="274"/>
      <c r="J51" s="275"/>
    </row>
    <row r="52" spans="1:10">
      <c r="A52" s="271"/>
      <c r="C52" s="272"/>
      <c r="D52" s="273"/>
      <c r="E52" s="274"/>
      <c r="F52" s="273"/>
      <c r="G52" s="273"/>
      <c r="H52" s="274"/>
      <c r="I52" s="274"/>
      <c r="J52" s="275"/>
    </row>
    <row r="53" spans="1:10">
      <c r="A53" s="271"/>
      <c r="C53" s="272"/>
      <c r="D53" s="273"/>
      <c r="E53" s="274"/>
      <c r="F53" s="273"/>
      <c r="G53" s="273"/>
      <c r="H53" s="274"/>
      <c r="I53" s="274"/>
      <c r="J53" s="275"/>
    </row>
    <row r="54" spans="1:10">
      <c r="A54" s="271"/>
      <c r="C54" s="272"/>
      <c r="D54" s="273"/>
      <c r="E54" s="274"/>
      <c r="F54" s="273"/>
      <c r="G54" s="273"/>
      <c r="H54" s="274"/>
      <c r="I54" s="274"/>
      <c r="J54" s="275"/>
    </row>
    <row r="55" spans="1:10">
      <c r="A55" s="271"/>
      <c r="C55" s="272"/>
      <c r="D55" s="273"/>
      <c r="E55" s="274"/>
      <c r="F55" s="273"/>
      <c r="G55" s="273"/>
      <c r="H55" s="274"/>
      <c r="I55" s="274"/>
      <c r="J55" s="275"/>
    </row>
    <row r="56" spans="1:10">
      <c r="A56" s="271"/>
      <c r="C56" s="272"/>
      <c r="D56" s="273"/>
      <c r="E56" s="274"/>
      <c r="F56" s="273"/>
      <c r="G56" s="273"/>
      <c r="H56" s="274"/>
      <c r="I56" s="274"/>
      <c r="J56" s="275"/>
    </row>
    <row r="57" spans="1:10">
      <c r="A57" s="271"/>
      <c r="C57" s="272"/>
      <c r="D57" s="273"/>
      <c r="E57" s="274"/>
      <c r="F57" s="273"/>
      <c r="G57" s="273"/>
      <c r="H57" s="274"/>
      <c r="I57" s="274"/>
      <c r="J57" s="275"/>
    </row>
    <row r="58" spans="1:10">
      <c r="A58" s="271"/>
      <c r="C58" s="272"/>
      <c r="D58" s="273"/>
      <c r="E58" s="274"/>
      <c r="F58" s="273"/>
      <c r="G58" s="273"/>
      <c r="H58" s="274"/>
      <c r="I58" s="274"/>
      <c r="J58" s="275"/>
    </row>
    <row r="59" spans="1:10">
      <c r="A59" s="271"/>
      <c r="C59" s="272"/>
      <c r="D59" s="273"/>
      <c r="E59" s="274"/>
      <c r="F59" s="273"/>
      <c r="G59" s="273"/>
      <c r="H59" s="274"/>
      <c r="I59" s="274"/>
      <c r="J59" s="275"/>
    </row>
    <row r="60" spans="1:10">
      <c r="A60" s="271"/>
      <c r="C60" s="272"/>
      <c r="D60" s="273"/>
      <c r="E60" s="274"/>
      <c r="F60" s="273"/>
      <c r="G60" s="273"/>
      <c r="H60" s="274"/>
      <c r="I60" s="274"/>
      <c r="J60" s="275"/>
    </row>
    <row r="61" spans="1:10">
      <c r="A61" s="271"/>
      <c r="C61" s="272"/>
      <c r="D61" s="273"/>
      <c r="E61" s="274"/>
      <c r="F61" s="273"/>
      <c r="G61" s="273"/>
      <c r="H61" s="274"/>
      <c r="I61" s="274"/>
      <c r="J61" s="275"/>
    </row>
    <row r="62" spans="1:10">
      <c r="A62" s="271"/>
      <c r="C62" s="272"/>
      <c r="D62" s="273"/>
      <c r="E62" s="274"/>
      <c r="F62" s="273"/>
      <c r="G62" s="273"/>
      <c r="H62" s="274"/>
      <c r="I62" s="274"/>
      <c r="J62" s="275"/>
    </row>
    <row r="63" spans="1:10">
      <c r="A63" s="271"/>
      <c r="C63" s="272"/>
      <c r="D63" s="273"/>
      <c r="E63" s="274"/>
      <c r="F63" s="273"/>
      <c r="G63" s="273"/>
      <c r="H63" s="274"/>
      <c r="I63" s="274"/>
      <c r="J63" s="275"/>
    </row>
    <row r="64" spans="1:10">
      <c r="A64" s="271"/>
      <c r="C64" s="272"/>
      <c r="D64" s="273"/>
      <c r="E64" s="274"/>
      <c r="F64" s="273"/>
      <c r="G64" s="273"/>
      <c r="H64" s="274"/>
      <c r="I64" s="274"/>
      <c r="J64" s="275"/>
    </row>
    <row r="65" spans="1:10">
      <c r="A65" s="271"/>
      <c r="C65" s="272"/>
      <c r="D65" s="273"/>
      <c r="E65" s="274"/>
      <c r="F65" s="273"/>
      <c r="G65" s="273"/>
      <c r="H65" s="274"/>
      <c r="I65" s="274"/>
      <c r="J65" s="275"/>
    </row>
    <row r="66" spans="1:10">
      <c r="A66" s="271"/>
      <c r="C66" s="272"/>
      <c r="D66" s="273"/>
      <c r="E66" s="274"/>
      <c r="F66" s="273"/>
      <c r="G66" s="273"/>
      <c r="H66" s="274"/>
      <c r="I66" s="274"/>
      <c r="J66" s="275"/>
    </row>
    <row r="67" spans="1:10">
      <c r="A67" s="271"/>
      <c r="C67" s="272"/>
      <c r="D67" s="273"/>
      <c r="E67" s="274"/>
      <c r="F67" s="273"/>
      <c r="G67" s="273"/>
      <c r="H67" s="274"/>
      <c r="I67" s="274"/>
      <c r="J67" s="275"/>
    </row>
    <row r="68" spans="1:10">
      <c r="A68" s="271"/>
      <c r="C68" s="272"/>
      <c r="D68" s="273"/>
      <c r="E68" s="274"/>
      <c r="F68" s="273"/>
      <c r="G68" s="273"/>
      <c r="H68" s="274"/>
      <c r="I68" s="274"/>
      <c r="J68" s="275"/>
    </row>
    <row r="69" spans="1:10">
      <c r="A69" s="271"/>
      <c r="C69" s="272"/>
      <c r="D69" s="273"/>
      <c r="E69" s="274"/>
      <c r="F69" s="273"/>
      <c r="G69" s="273"/>
      <c r="H69" s="274"/>
      <c r="I69" s="274"/>
      <c r="J69" s="275"/>
    </row>
    <row r="70" spans="1:10">
      <c r="A70" s="271"/>
      <c r="C70" s="272"/>
      <c r="D70" s="273"/>
      <c r="E70" s="274"/>
      <c r="F70" s="273"/>
      <c r="G70" s="273"/>
      <c r="H70" s="274"/>
      <c r="I70" s="274"/>
      <c r="J70" s="275"/>
    </row>
    <row r="71" spans="1:10">
      <c r="A71" s="271"/>
      <c r="C71" s="272"/>
      <c r="D71" s="273"/>
      <c r="E71" s="274"/>
      <c r="F71" s="273"/>
      <c r="G71" s="273"/>
      <c r="H71" s="274"/>
      <c r="I71" s="274"/>
      <c r="J71" s="275"/>
    </row>
    <row r="72" spans="1:10">
      <c r="A72" s="271"/>
      <c r="C72" s="272"/>
      <c r="D72" s="273"/>
      <c r="E72" s="274"/>
      <c r="F72" s="273"/>
      <c r="G72" s="273"/>
      <c r="H72" s="274"/>
      <c r="I72" s="274"/>
      <c r="J72" s="275"/>
    </row>
    <row r="73" spans="1:10">
      <c r="A73" s="271"/>
      <c r="C73" s="272"/>
      <c r="D73" s="273"/>
      <c r="E73" s="274"/>
      <c r="F73" s="273"/>
      <c r="G73" s="273"/>
      <c r="H73" s="274"/>
      <c r="I73" s="274"/>
      <c r="J73" s="275"/>
    </row>
    <row r="74" spans="1:10">
      <c r="A74" s="271"/>
      <c r="C74" s="272"/>
      <c r="D74" s="273"/>
      <c r="E74" s="274"/>
      <c r="F74" s="273"/>
      <c r="G74" s="273"/>
      <c r="H74" s="274"/>
      <c r="I74" s="274"/>
      <c r="J74" s="275"/>
    </row>
    <row r="75" spans="1:10">
      <c r="A75" s="271"/>
      <c r="C75" s="272"/>
      <c r="D75" s="273"/>
      <c r="E75" s="274"/>
      <c r="F75" s="273"/>
      <c r="G75" s="273"/>
      <c r="H75" s="274"/>
      <c r="I75" s="274"/>
      <c r="J75" s="275"/>
    </row>
    <row r="76" spans="1:10">
      <c r="A76" s="271"/>
      <c r="C76" s="272"/>
      <c r="D76" s="273"/>
      <c r="E76" s="274"/>
      <c r="F76" s="273"/>
      <c r="G76" s="273"/>
      <c r="H76" s="274"/>
      <c r="I76" s="274"/>
      <c r="J76" s="275"/>
    </row>
    <row r="77" spans="1:10">
      <c r="A77" s="271"/>
      <c r="C77" s="272"/>
      <c r="D77" s="273"/>
      <c r="E77" s="274"/>
      <c r="F77" s="273"/>
      <c r="G77" s="273"/>
      <c r="H77" s="274"/>
      <c r="I77" s="274"/>
      <c r="J77" s="275"/>
    </row>
    <row r="78" spans="1:10">
      <c r="A78" s="271"/>
      <c r="C78" s="272"/>
      <c r="D78" s="273"/>
      <c r="E78" s="274"/>
      <c r="F78" s="273"/>
      <c r="G78" s="273"/>
      <c r="H78" s="274"/>
      <c r="I78" s="274"/>
      <c r="J78" s="275"/>
    </row>
    <row r="79" spans="1:10">
      <c r="A79" s="271"/>
      <c r="C79" s="272"/>
      <c r="D79" s="273"/>
      <c r="E79" s="274"/>
      <c r="F79" s="273"/>
      <c r="G79" s="273"/>
      <c r="H79" s="274"/>
      <c r="I79" s="274"/>
      <c r="J79" s="275"/>
    </row>
    <row r="80" spans="1:10">
      <c r="A80" s="271"/>
      <c r="C80" s="272"/>
      <c r="D80" s="273"/>
      <c r="E80" s="274"/>
      <c r="F80" s="273"/>
      <c r="G80" s="273"/>
      <c r="H80" s="274"/>
      <c r="I80" s="274"/>
      <c r="J80" s="275"/>
    </row>
    <row r="81" spans="1:10">
      <c r="A81" s="271"/>
      <c r="C81" s="272"/>
      <c r="D81" s="273"/>
      <c r="E81" s="274"/>
      <c r="F81" s="273"/>
      <c r="G81" s="273"/>
      <c r="H81" s="274"/>
      <c r="I81" s="274"/>
      <c r="J81" s="275"/>
    </row>
    <row r="82" spans="1:10">
      <c r="A82" s="271"/>
      <c r="C82" s="272"/>
      <c r="D82" s="273"/>
      <c r="E82" s="274"/>
      <c r="F82" s="273"/>
      <c r="G82" s="273"/>
      <c r="H82" s="274"/>
      <c r="I82" s="274"/>
      <c r="J82" s="275"/>
    </row>
    <row r="83" spans="1:10">
      <c r="A83" s="271"/>
      <c r="C83" s="272"/>
      <c r="D83" s="273"/>
      <c r="E83" s="274"/>
      <c r="F83" s="273"/>
      <c r="G83" s="273"/>
      <c r="H83" s="274"/>
      <c r="I83" s="274"/>
      <c r="J83" s="275"/>
    </row>
    <row r="84" spans="1:10">
      <c r="A84" s="271"/>
      <c r="C84" s="272"/>
      <c r="D84" s="273"/>
      <c r="E84" s="274"/>
      <c r="F84" s="273"/>
      <c r="G84" s="273"/>
      <c r="H84" s="274"/>
      <c r="I84" s="274"/>
      <c r="J84" s="275"/>
    </row>
    <row r="85" spans="1:10">
      <c r="A85" s="271"/>
      <c r="C85" s="272"/>
      <c r="D85" s="273"/>
      <c r="E85" s="274"/>
      <c r="F85" s="273"/>
      <c r="G85" s="273"/>
      <c r="H85" s="274"/>
      <c r="I85" s="274"/>
      <c r="J85" s="275"/>
    </row>
    <row r="86" spans="1:10">
      <c r="A86" s="271"/>
      <c r="C86" s="272"/>
      <c r="D86" s="273"/>
      <c r="E86" s="274"/>
      <c r="F86" s="273"/>
      <c r="G86" s="273"/>
      <c r="H86" s="274"/>
      <c r="I86" s="274"/>
      <c r="J86" s="275"/>
    </row>
    <row r="87" spans="1:10">
      <c r="A87" s="271"/>
      <c r="C87" s="272"/>
      <c r="D87" s="273"/>
      <c r="E87" s="274"/>
      <c r="F87" s="273"/>
      <c r="G87" s="273"/>
      <c r="H87" s="274"/>
      <c r="I87" s="274"/>
      <c r="J87" s="275"/>
    </row>
    <row r="88" spans="1:10">
      <c r="A88" s="271"/>
      <c r="C88" s="272"/>
      <c r="D88" s="273"/>
      <c r="E88" s="274"/>
      <c r="F88" s="273"/>
      <c r="G88" s="273"/>
      <c r="H88" s="274"/>
      <c r="I88" s="274"/>
      <c r="J88" s="275"/>
    </row>
    <row r="89" spans="1:10">
      <c r="A89" s="271"/>
      <c r="C89" s="272"/>
      <c r="D89" s="273"/>
      <c r="E89" s="274"/>
      <c r="F89" s="273"/>
      <c r="G89" s="273"/>
      <c r="H89" s="274"/>
      <c r="I89" s="274"/>
      <c r="J89" s="275"/>
    </row>
    <row r="90" spans="1:10">
      <c r="A90" s="271"/>
      <c r="C90" s="272"/>
      <c r="D90" s="273"/>
      <c r="E90" s="274"/>
      <c r="F90" s="273"/>
      <c r="G90" s="273"/>
      <c r="H90" s="274"/>
      <c r="I90" s="274"/>
      <c r="J90" s="275"/>
    </row>
    <row r="91" spans="1:10">
      <c r="A91" s="271"/>
      <c r="B91" s="273"/>
      <c r="C91" s="272"/>
      <c r="D91" s="273"/>
      <c r="F91" s="273"/>
      <c r="G91" s="273"/>
    </row>
    <row r="92" spans="1:10">
      <c r="A92" s="271"/>
      <c r="B92" s="273"/>
      <c r="C92" s="272"/>
      <c r="D92" s="273"/>
      <c r="F92" s="273"/>
      <c r="G92" s="273"/>
    </row>
    <row r="93" spans="1:10">
      <c r="A93" s="271"/>
      <c r="B93" s="273"/>
      <c r="C93" s="272"/>
      <c r="D93" s="273"/>
      <c r="F93" s="273"/>
      <c r="G93" s="273"/>
    </row>
    <row r="94" spans="1:10">
      <c r="A94" s="271"/>
      <c r="B94" s="273"/>
      <c r="C94" s="272"/>
      <c r="D94" s="273"/>
      <c r="F94" s="273"/>
      <c r="G94" s="273"/>
    </row>
    <row r="95" spans="1:10">
      <c r="A95" s="271"/>
      <c r="B95" s="273"/>
      <c r="C95" s="272"/>
      <c r="D95" s="273"/>
      <c r="F95" s="273"/>
      <c r="G95" s="273"/>
    </row>
    <row r="96" spans="1:10">
      <c r="A96" s="271"/>
      <c r="B96" s="273"/>
      <c r="C96" s="272"/>
      <c r="D96" s="273"/>
      <c r="F96" s="273"/>
      <c r="G96" s="273"/>
    </row>
    <row r="97" spans="1:7">
      <c r="A97" s="271"/>
      <c r="B97" s="273"/>
      <c r="C97" s="272"/>
      <c r="D97" s="273"/>
      <c r="F97" s="273"/>
      <c r="G97" s="273"/>
    </row>
    <row r="98" spans="1:7">
      <c r="A98" s="271"/>
      <c r="B98" s="273"/>
      <c r="C98" s="272"/>
      <c r="D98" s="273"/>
      <c r="F98" s="273"/>
      <c r="G98" s="273"/>
    </row>
    <row r="99" spans="1:7">
      <c r="A99" s="271"/>
      <c r="B99" s="273"/>
      <c r="C99" s="272"/>
      <c r="D99" s="273"/>
      <c r="F99" s="273"/>
      <c r="G99" s="273"/>
    </row>
    <row r="100" spans="1:7">
      <c r="A100" s="271"/>
      <c r="B100" s="273"/>
      <c r="C100" s="272"/>
      <c r="D100" s="273"/>
      <c r="F100" s="273"/>
      <c r="G100" s="273"/>
    </row>
    <row r="101" spans="1:7">
      <c r="A101" s="271"/>
      <c r="B101" s="273"/>
      <c r="C101" s="272"/>
      <c r="D101" s="273"/>
      <c r="F101" s="273"/>
      <c r="G101" s="273"/>
    </row>
    <row r="102" spans="1:7">
      <c r="A102" s="271"/>
      <c r="B102" s="273"/>
      <c r="C102" s="272"/>
      <c r="D102" s="273"/>
      <c r="F102" s="273"/>
      <c r="G102" s="273"/>
    </row>
    <row r="103" spans="1:7">
      <c r="A103" s="271"/>
      <c r="B103" s="273"/>
      <c r="C103" s="272"/>
      <c r="D103" s="273"/>
      <c r="F103" s="273"/>
      <c r="G103" s="273"/>
    </row>
    <row r="104" spans="1:7">
      <c r="A104" s="271"/>
      <c r="B104" s="273"/>
      <c r="C104" s="272"/>
      <c r="D104" s="273"/>
      <c r="F104" s="273"/>
      <c r="G104" s="273"/>
    </row>
    <row r="105" spans="1:7">
      <c r="A105" s="271"/>
      <c r="B105" s="273"/>
      <c r="C105" s="272"/>
      <c r="D105" s="273"/>
      <c r="F105" s="273"/>
      <c r="G105" s="273"/>
    </row>
    <row r="106" spans="1:7">
      <c r="A106" s="271"/>
      <c r="B106" s="273"/>
      <c r="C106" s="272"/>
      <c r="D106" s="273"/>
      <c r="F106" s="273"/>
      <c r="G106" s="273"/>
    </row>
    <row r="107" spans="1:7">
      <c r="A107" s="271"/>
      <c r="B107" s="273"/>
      <c r="C107" s="272"/>
      <c r="D107" s="273"/>
      <c r="F107" s="273"/>
      <c r="G107" s="273"/>
    </row>
    <row r="108" spans="1:7">
      <c r="A108" s="271"/>
      <c r="B108" s="273"/>
      <c r="C108" s="272"/>
      <c r="D108" s="273"/>
      <c r="F108" s="273"/>
      <c r="G108" s="273"/>
    </row>
    <row r="109" spans="1:7">
      <c r="A109" s="271"/>
      <c r="B109" s="273"/>
      <c r="C109" s="272"/>
      <c r="D109" s="273"/>
      <c r="F109" s="273"/>
      <c r="G109" s="273"/>
    </row>
    <row r="110" spans="1:7">
      <c r="A110" s="271"/>
      <c r="B110" s="273"/>
      <c r="C110" s="272"/>
      <c r="D110" s="273"/>
      <c r="F110" s="273"/>
      <c r="G110" s="273"/>
    </row>
    <row r="111" spans="1:7">
      <c r="A111" s="271"/>
      <c r="B111" s="273"/>
      <c r="C111" s="272"/>
      <c r="D111" s="273"/>
      <c r="F111" s="273"/>
      <c r="G111" s="273"/>
    </row>
    <row r="112" spans="1:7">
      <c r="A112" s="271"/>
      <c r="B112" s="273"/>
      <c r="C112" s="272"/>
      <c r="D112" s="273"/>
      <c r="F112" s="273"/>
      <c r="G112" s="273"/>
    </row>
    <row r="113" spans="1:7">
      <c r="A113" s="271"/>
      <c r="B113" s="273"/>
      <c r="C113" s="272"/>
      <c r="D113" s="273"/>
      <c r="F113" s="273"/>
      <c r="G113" s="273"/>
    </row>
    <row r="114" spans="1:7">
      <c r="A114" s="271"/>
      <c r="B114" s="273"/>
      <c r="C114" s="272"/>
      <c r="D114" s="273"/>
      <c r="F114" s="273"/>
      <c r="G114" s="273"/>
    </row>
    <row r="115" spans="1:7">
      <c r="A115" s="271"/>
      <c r="B115" s="273"/>
      <c r="C115" s="272"/>
      <c r="D115" s="273"/>
      <c r="F115" s="273"/>
      <c r="G115" s="273"/>
    </row>
    <row r="116" spans="1:7">
      <c r="A116" s="271"/>
      <c r="B116" s="273"/>
      <c r="C116" s="272"/>
      <c r="D116" s="273"/>
      <c r="F116" s="273"/>
      <c r="G116" s="273"/>
    </row>
    <row r="117" spans="1:7">
      <c r="A117" s="271"/>
      <c r="B117" s="273"/>
      <c r="C117" s="272"/>
      <c r="D117" s="273"/>
      <c r="F117" s="273"/>
      <c r="G117" s="273"/>
    </row>
    <row r="118" spans="1:7">
      <c r="A118" s="271"/>
      <c r="B118" s="273"/>
      <c r="C118" s="272"/>
      <c r="D118" s="273"/>
      <c r="F118" s="273"/>
      <c r="G118" s="273"/>
    </row>
    <row r="119" spans="1:7">
      <c r="A119" s="271"/>
      <c r="B119" s="273"/>
      <c r="C119" s="272"/>
      <c r="D119" s="273"/>
      <c r="F119" s="273"/>
      <c r="G119" s="273"/>
    </row>
    <row r="120" spans="1:7">
      <c r="A120" s="271"/>
      <c r="B120" s="273"/>
      <c r="C120" s="272"/>
      <c r="D120" s="273"/>
      <c r="F120" s="273"/>
      <c r="G120" s="273"/>
    </row>
    <row r="121" spans="1:7">
      <c r="A121" s="271"/>
      <c r="B121" s="273"/>
      <c r="C121" s="272"/>
      <c r="D121" s="273"/>
      <c r="F121" s="273"/>
      <c r="G121" s="273"/>
    </row>
    <row r="122" spans="1:7">
      <c r="A122" s="271"/>
      <c r="B122" s="273"/>
      <c r="C122" s="272"/>
      <c r="D122" s="273"/>
      <c r="F122" s="273"/>
      <c r="G122" s="273"/>
    </row>
    <row r="123" spans="1:7">
      <c r="A123" s="271"/>
      <c r="B123" s="273"/>
      <c r="C123" s="272"/>
      <c r="D123" s="273"/>
      <c r="F123" s="273"/>
      <c r="G123" s="273"/>
    </row>
    <row r="124" spans="1:7">
      <c r="A124" s="271"/>
      <c r="B124" s="273"/>
      <c r="C124" s="272"/>
      <c r="D124" s="273"/>
      <c r="F124" s="273"/>
      <c r="G124" s="273"/>
    </row>
    <row r="125" spans="1:7">
      <c r="A125" s="271"/>
      <c r="B125" s="273"/>
      <c r="C125" s="272"/>
      <c r="D125" s="273"/>
      <c r="F125" s="273"/>
      <c r="G125" s="273"/>
    </row>
    <row r="126" spans="1:7">
      <c r="A126" s="271"/>
      <c r="B126" s="273"/>
      <c r="C126" s="272"/>
      <c r="D126" s="273"/>
      <c r="F126" s="273"/>
      <c r="G126" s="273"/>
    </row>
    <row r="127" spans="1:7">
      <c r="A127" s="271"/>
      <c r="B127" s="273"/>
      <c r="C127" s="272"/>
      <c r="D127" s="273"/>
      <c r="F127" s="273"/>
      <c r="G127" s="273"/>
    </row>
    <row r="128" spans="1:7">
      <c r="A128" s="271"/>
      <c r="B128" s="273"/>
      <c r="C128" s="272"/>
      <c r="D128" s="273"/>
      <c r="F128" s="273"/>
      <c r="G128" s="273"/>
    </row>
    <row r="129" spans="1:7">
      <c r="A129" s="271"/>
      <c r="B129" s="273"/>
      <c r="C129" s="272"/>
      <c r="D129" s="273"/>
      <c r="F129" s="273"/>
      <c r="G129" s="273"/>
    </row>
    <row r="130" spans="1:7">
      <c r="A130" s="271"/>
      <c r="B130" s="273"/>
      <c r="C130" s="272"/>
      <c r="D130" s="273"/>
      <c r="F130" s="273"/>
      <c r="G130" s="273"/>
    </row>
    <row r="131" spans="1:7">
      <c r="A131" s="271"/>
      <c r="B131" s="273"/>
      <c r="C131" s="272"/>
      <c r="D131" s="273"/>
      <c r="F131" s="273"/>
      <c r="G131" s="273"/>
    </row>
    <row r="132" spans="1:7">
      <c r="A132" s="271"/>
      <c r="B132" s="273"/>
      <c r="C132" s="272"/>
      <c r="D132" s="273"/>
      <c r="F132" s="273"/>
      <c r="G132" s="273"/>
    </row>
    <row r="133" spans="1:7">
      <c r="A133" s="271"/>
      <c r="B133" s="273"/>
      <c r="C133" s="272"/>
      <c r="D133" s="273"/>
      <c r="F133" s="273"/>
      <c r="G133" s="273"/>
    </row>
    <row r="134" spans="1:7">
      <c r="A134" s="271"/>
      <c r="B134" s="273"/>
      <c r="C134" s="272"/>
      <c r="D134" s="273"/>
      <c r="F134" s="273"/>
      <c r="G134" s="273"/>
    </row>
    <row r="135" spans="1:7">
      <c r="A135" s="271"/>
      <c r="B135" s="273"/>
      <c r="C135" s="272"/>
      <c r="D135" s="273"/>
      <c r="F135" s="273"/>
      <c r="G135" s="273"/>
    </row>
    <row r="136" spans="1:7">
      <c r="A136" s="271"/>
      <c r="B136" s="273"/>
      <c r="C136" s="272"/>
      <c r="D136" s="273"/>
      <c r="F136" s="273"/>
      <c r="G136" s="273"/>
    </row>
    <row r="137" spans="1:7">
      <c r="A137" s="271"/>
      <c r="B137" s="273"/>
      <c r="C137" s="272"/>
      <c r="D137" s="273"/>
      <c r="F137" s="273"/>
      <c r="G137" s="273"/>
    </row>
    <row r="138" spans="1:7">
      <c r="A138" s="271"/>
      <c r="B138" s="273"/>
      <c r="C138" s="272"/>
      <c r="D138" s="273"/>
      <c r="F138" s="273"/>
      <c r="G138" s="273"/>
    </row>
    <row r="139" spans="1:7">
      <c r="A139" s="271"/>
      <c r="B139" s="273"/>
      <c r="C139" s="272"/>
      <c r="D139" s="273"/>
      <c r="F139" s="273"/>
      <c r="G139" s="273"/>
    </row>
    <row r="140" spans="1:7">
      <c r="A140" s="271"/>
      <c r="B140" s="273"/>
      <c r="C140" s="272"/>
      <c r="D140" s="273"/>
      <c r="F140" s="273"/>
      <c r="G140" s="273"/>
    </row>
    <row r="141" spans="1:7">
      <c r="A141" s="271"/>
      <c r="B141" s="273"/>
      <c r="C141" s="272"/>
      <c r="D141" s="273"/>
      <c r="F141" s="273"/>
      <c r="G141" s="273"/>
    </row>
    <row r="142" spans="1:7">
      <c r="A142" s="271"/>
      <c r="B142" s="273"/>
      <c r="C142" s="272"/>
      <c r="D142" s="273"/>
      <c r="F142" s="273"/>
      <c r="G142" s="273"/>
    </row>
    <row r="143" spans="1:7">
      <c r="A143" s="271"/>
      <c r="B143" s="273"/>
      <c r="C143" s="272"/>
      <c r="D143" s="273"/>
      <c r="F143" s="273"/>
      <c r="G143" s="273"/>
    </row>
    <row r="144" spans="1:7">
      <c r="A144" s="271"/>
      <c r="B144" s="273"/>
      <c r="C144" s="272"/>
      <c r="D144" s="273"/>
      <c r="F144" s="273"/>
      <c r="G144" s="273"/>
    </row>
    <row r="145" spans="1:7">
      <c r="A145" s="271"/>
      <c r="B145" s="273"/>
      <c r="C145" s="272"/>
      <c r="D145" s="273"/>
      <c r="F145" s="273"/>
      <c r="G145" s="273"/>
    </row>
    <row r="146" spans="1:7">
      <c r="A146" s="271"/>
      <c r="B146" s="273"/>
      <c r="C146" s="272"/>
      <c r="D146" s="273"/>
      <c r="F146" s="273"/>
      <c r="G146" s="273"/>
    </row>
    <row r="147" spans="1:7">
      <c r="A147" s="271"/>
      <c r="B147" s="273"/>
      <c r="C147" s="272"/>
      <c r="D147" s="273"/>
      <c r="F147" s="273"/>
      <c r="G147" s="273"/>
    </row>
    <row r="148" spans="1:7">
      <c r="A148" s="271"/>
      <c r="B148" s="273"/>
      <c r="C148" s="272"/>
      <c r="D148" s="273"/>
      <c r="F148" s="273"/>
      <c r="G148" s="273"/>
    </row>
    <row r="149" spans="1:7">
      <c r="A149" s="271"/>
      <c r="B149" s="273"/>
      <c r="C149" s="272"/>
      <c r="D149" s="273"/>
      <c r="F149" s="273"/>
      <c r="G149" s="273"/>
    </row>
    <row r="150" spans="1:7">
      <c r="A150" s="271"/>
      <c r="B150" s="273"/>
      <c r="C150" s="272"/>
      <c r="D150" s="273"/>
      <c r="F150" s="273"/>
      <c r="G150" s="273"/>
    </row>
    <row r="151" spans="1:7">
      <c r="A151" s="271"/>
      <c r="B151" s="273"/>
      <c r="C151" s="272"/>
      <c r="D151" s="273"/>
      <c r="F151" s="273"/>
      <c r="G151" s="273"/>
    </row>
    <row r="152" spans="1:7">
      <c r="A152" s="271"/>
      <c r="B152" s="273"/>
      <c r="C152" s="272"/>
      <c r="D152" s="273"/>
      <c r="F152" s="273"/>
      <c r="G152" s="273"/>
    </row>
    <row r="153" spans="1:7">
      <c r="A153" s="271"/>
      <c r="B153" s="273"/>
      <c r="C153" s="272"/>
      <c r="D153" s="273"/>
      <c r="F153" s="273"/>
      <c r="G153" s="273"/>
    </row>
    <row r="154" spans="1:7">
      <c r="A154" s="271"/>
      <c r="B154" s="273"/>
      <c r="C154" s="272"/>
      <c r="D154" s="273"/>
      <c r="F154" s="273"/>
      <c r="G154" s="273"/>
    </row>
    <row r="155" spans="1:7">
      <c r="A155" s="271"/>
      <c r="B155" s="273"/>
      <c r="C155" s="272"/>
      <c r="D155" s="273"/>
      <c r="F155" s="273"/>
      <c r="G155" s="273"/>
    </row>
    <row r="156" spans="1:7">
      <c r="A156" s="271"/>
      <c r="B156" s="273"/>
      <c r="C156" s="272"/>
      <c r="D156" s="273"/>
      <c r="F156" s="273"/>
      <c r="G156" s="273"/>
    </row>
    <row r="157" spans="1:7">
      <c r="A157" s="271"/>
      <c r="B157" s="273"/>
      <c r="C157" s="272"/>
      <c r="D157" s="273"/>
      <c r="F157" s="273"/>
      <c r="G157" s="273"/>
    </row>
    <row r="158" spans="1:7">
      <c r="A158" s="271"/>
      <c r="B158" s="273"/>
      <c r="C158" s="272"/>
      <c r="D158" s="273"/>
      <c r="F158" s="273"/>
      <c r="G158" s="273"/>
    </row>
    <row r="159" spans="1:7">
      <c r="A159" s="271"/>
      <c r="B159" s="273"/>
      <c r="C159" s="272"/>
      <c r="D159" s="273"/>
      <c r="F159" s="273"/>
      <c r="G159" s="273"/>
    </row>
    <row r="160" spans="1:7">
      <c r="A160" s="271"/>
      <c r="B160" s="273"/>
      <c r="C160" s="272"/>
      <c r="D160" s="273"/>
      <c r="F160" s="273"/>
      <c r="G160" s="273"/>
    </row>
    <row r="161" spans="1:7">
      <c r="A161" s="271"/>
      <c r="B161" s="273"/>
      <c r="C161" s="272"/>
      <c r="D161" s="273"/>
      <c r="F161" s="273"/>
      <c r="G161" s="273"/>
    </row>
    <row r="162" spans="1:7">
      <c r="A162" s="271"/>
      <c r="B162" s="273"/>
      <c r="C162" s="272"/>
      <c r="D162" s="273"/>
      <c r="F162" s="273"/>
      <c r="G162" s="273"/>
    </row>
    <row r="163" spans="1:7">
      <c r="A163" s="271"/>
      <c r="B163" s="273"/>
      <c r="C163" s="272"/>
      <c r="D163" s="273"/>
      <c r="F163" s="273"/>
      <c r="G163" s="273"/>
    </row>
    <row r="164" spans="1:7">
      <c r="A164" s="271"/>
      <c r="B164" s="273"/>
      <c r="C164" s="272"/>
      <c r="D164" s="273"/>
      <c r="F164" s="273"/>
      <c r="G164" s="273"/>
    </row>
    <row r="165" spans="1:7">
      <c r="A165" s="271"/>
      <c r="B165" s="273"/>
      <c r="C165" s="272"/>
      <c r="D165" s="273"/>
      <c r="F165" s="273"/>
      <c r="G165" s="273"/>
    </row>
    <row r="166" spans="1:7">
      <c r="A166" s="271"/>
      <c r="B166" s="273"/>
      <c r="C166" s="272"/>
      <c r="D166" s="273"/>
      <c r="F166" s="273"/>
      <c r="G166" s="273"/>
    </row>
    <row r="167" spans="1:7">
      <c r="A167" s="271"/>
      <c r="B167" s="273"/>
      <c r="C167" s="272"/>
      <c r="D167" s="273"/>
      <c r="F167" s="273"/>
      <c r="G167" s="273"/>
    </row>
    <row r="168" spans="1:7">
      <c r="A168" s="271"/>
      <c r="B168" s="273"/>
      <c r="C168" s="272"/>
      <c r="D168" s="273"/>
      <c r="F168" s="273"/>
      <c r="G168" s="273"/>
    </row>
    <row r="169" spans="1:7">
      <c r="A169" s="271"/>
      <c r="B169" s="273"/>
      <c r="C169" s="272"/>
      <c r="D169" s="273"/>
      <c r="F169" s="273"/>
      <c r="G169" s="273"/>
    </row>
    <row r="170" spans="1:7">
      <c r="A170" s="271"/>
      <c r="B170" s="273"/>
      <c r="C170" s="272"/>
      <c r="D170" s="273"/>
      <c r="F170" s="273"/>
      <c r="G170" s="273"/>
    </row>
    <row r="171" spans="1:7">
      <c r="A171" s="271"/>
      <c r="B171" s="273"/>
      <c r="C171" s="272"/>
      <c r="D171" s="273"/>
      <c r="F171" s="273"/>
      <c r="G171" s="273"/>
    </row>
    <row r="172" spans="1:7">
      <c r="A172" s="271"/>
      <c r="B172" s="273"/>
      <c r="C172" s="272"/>
      <c r="D172" s="273"/>
      <c r="F172" s="273"/>
      <c r="G172" s="273"/>
    </row>
    <row r="173" spans="1:7">
      <c r="A173" s="271"/>
      <c r="B173" s="273"/>
      <c r="C173" s="272"/>
      <c r="D173" s="273"/>
      <c r="F173" s="273"/>
      <c r="G173" s="273"/>
    </row>
    <row r="174" spans="1:7">
      <c r="A174" s="271"/>
      <c r="B174" s="273"/>
      <c r="C174" s="272"/>
      <c r="D174" s="273"/>
      <c r="F174" s="273"/>
      <c r="G174" s="273"/>
    </row>
    <row r="175" spans="1:7">
      <c r="A175" s="271"/>
      <c r="B175" s="273"/>
      <c r="C175" s="272"/>
      <c r="D175" s="273"/>
      <c r="F175" s="273"/>
      <c r="G175" s="273"/>
    </row>
    <row r="176" spans="1:7">
      <c r="A176" s="271"/>
      <c r="B176" s="273"/>
      <c r="C176" s="272"/>
      <c r="D176" s="273"/>
      <c r="F176" s="273"/>
      <c r="G176" s="273"/>
    </row>
    <row r="177" spans="1:7">
      <c r="A177" s="271"/>
      <c r="B177" s="273"/>
      <c r="C177" s="272"/>
      <c r="D177" s="273"/>
      <c r="F177" s="273"/>
      <c r="G177" s="273"/>
    </row>
    <row r="178" spans="1:7">
      <c r="A178" s="271"/>
      <c r="B178" s="273"/>
      <c r="C178" s="272"/>
      <c r="D178" s="273"/>
      <c r="F178" s="273"/>
      <c r="G178" s="273"/>
    </row>
    <row r="179" spans="1:7">
      <c r="A179" s="271"/>
      <c r="B179" s="273"/>
      <c r="C179" s="272"/>
      <c r="D179" s="273"/>
      <c r="F179" s="273"/>
      <c r="G179" s="273"/>
    </row>
    <row r="180" spans="1:7">
      <c r="A180" s="271"/>
      <c r="B180" s="273"/>
      <c r="C180" s="272"/>
      <c r="D180" s="273"/>
      <c r="F180" s="273"/>
      <c r="G180" s="273"/>
    </row>
    <row r="181" spans="1:7">
      <c r="A181" s="271"/>
      <c r="B181" s="273"/>
      <c r="C181" s="272"/>
      <c r="D181" s="273"/>
      <c r="F181" s="273"/>
      <c r="G181" s="273"/>
    </row>
    <row r="182" spans="1:7">
      <c r="A182" s="271"/>
      <c r="B182" s="273"/>
      <c r="C182" s="272"/>
      <c r="D182" s="273"/>
      <c r="F182" s="273"/>
      <c r="G182" s="273"/>
    </row>
    <row r="183" spans="1:7">
      <c r="A183" s="271"/>
      <c r="B183" s="273"/>
      <c r="C183" s="272"/>
      <c r="D183" s="273"/>
      <c r="F183" s="273"/>
      <c r="G183" s="273"/>
    </row>
    <row r="184" spans="1:7">
      <c r="A184" s="271"/>
      <c r="B184" s="273"/>
      <c r="C184" s="272"/>
      <c r="D184" s="273"/>
      <c r="F184" s="273"/>
      <c r="G184" s="273"/>
    </row>
    <row r="185" spans="1:7">
      <c r="A185" s="271"/>
      <c r="B185" s="273"/>
      <c r="C185" s="272"/>
      <c r="D185" s="273"/>
      <c r="F185" s="273"/>
      <c r="G185" s="273"/>
    </row>
    <row r="186" spans="1:7">
      <c r="A186" s="271"/>
      <c r="B186" s="273"/>
      <c r="C186" s="272"/>
      <c r="D186" s="273"/>
      <c r="F186" s="273"/>
      <c r="G186" s="273"/>
    </row>
    <row r="187" spans="1:7">
      <c r="A187" s="271"/>
      <c r="B187" s="273"/>
      <c r="C187" s="272"/>
      <c r="D187" s="273"/>
      <c r="F187" s="273"/>
      <c r="G187" s="273"/>
    </row>
    <row r="188" spans="1:7">
      <c r="A188" s="271"/>
      <c r="B188" s="273"/>
      <c r="C188" s="272"/>
      <c r="D188" s="273"/>
      <c r="F188" s="273"/>
      <c r="G188" s="273"/>
    </row>
    <row r="189" spans="1:7">
      <c r="A189" s="271"/>
      <c r="B189" s="273"/>
      <c r="C189" s="272"/>
      <c r="D189" s="273"/>
      <c r="F189" s="273"/>
      <c r="G189" s="273"/>
    </row>
    <row r="190" spans="1:7">
      <c r="A190" s="271"/>
      <c r="B190" s="273"/>
      <c r="C190" s="272"/>
      <c r="D190" s="273"/>
      <c r="F190" s="273"/>
      <c r="G190" s="273"/>
    </row>
    <row r="191" spans="1:7">
      <c r="A191" s="271"/>
      <c r="B191" s="273"/>
      <c r="C191" s="272"/>
      <c r="D191" s="273"/>
      <c r="F191" s="273"/>
      <c r="G191" s="273"/>
    </row>
    <row r="192" spans="1:7">
      <c r="A192" s="271"/>
      <c r="B192" s="273"/>
      <c r="C192" s="272"/>
      <c r="D192" s="273"/>
      <c r="F192" s="273"/>
      <c r="G192" s="273"/>
    </row>
    <row r="193" spans="1:7">
      <c r="A193" s="271"/>
      <c r="B193" s="273"/>
      <c r="C193" s="272"/>
      <c r="D193" s="273"/>
      <c r="F193" s="273"/>
      <c r="G193" s="273"/>
    </row>
    <row r="194" spans="1:7">
      <c r="A194" s="271"/>
      <c r="B194" s="273"/>
      <c r="C194" s="272"/>
      <c r="D194" s="273"/>
      <c r="F194" s="273"/>
      <c r="G194" s="273"/>
    </row>
    <row r="195" spans="1:7">
      <c r="A195" s="271"/>
      <c r="B195" s="273"/>
      <c r="C195" s="272"/>
      <c r="D195" s="273"/>
      <c r="F195" s="273"/>
      <c r="G195" s="273"/>
    </row>
    <row r="196" spans="1:7">
      <c r="A196" s="271"/>
      <c r="B196" s="273"/>
      <c r="C196" s="272"/>
      <c r="D196" s="273"/>
      <c r="F196" s="273"/>
      <c r="G196" s="273"/>
    </row>
    <row r="197" spans="1:7">
      <c r="A197" s="271"/>
      <c r="B197" s="273"/>
      <c r="C197" s="272"/>
      <c r="D197" s="273"/>
      <c r="F197" s="273"/>
      <c r="G197" s="273"/>
    </row>
    <row r="198" spans="1:7">
      <c r="A198" s="271"/>
      <c r="B198" s="273"/>
      <c r="C198" s="272"/>
      <c r="D198" s="273"/>
      <c r="F198" s="273"/>
      <c r="G198" s="273"/>
    </row>
    <row r="199" spans="1:7">
      <c r="A199" s="271"/>
      <c r="B199" s="273"/>
      <c r="C199" s="272"/>
      <c r="D199" s="273"/>
      <c r="F199" s="273"/>
      <c r="G199" s="273"/>
    </row>
    <row r="200" spans="1:7">
      <c r="A200" s="271"/>
      <c r="B200" s="273"/>
      <c r="C200" s="272"/>
      <c r="D200" s="273"/>
      <c r="F200" s="273"/>
      <c r="G200" s="273"/>
    </row>
    <row r="201" spans="1:7">
      <c r="A201" s="271"/>
      <c r="B201" s="273"/>
      <c r="C201" s="272"/>
      <c r="D201" s="273"/>
      <c r="F201" s="273"/>
      <c r="G201" s="273"/>
    </row>
    <row r="202" spans="1:7">
      <c r="A202" s="271"/>
      <c r="B202" s="273"/>
      <c r="C202" s="272"/>
      <c r="D202" s="273"/>
      <c r="F202" s="273"/>
      <c r="G202" s="273"/>
    </row>
    <row r="203" spans="1:7">
      <c r="A203" s="271"/>
      <c r="B203" s="273"/>
      <c r="C203" s="272"/>
      <c r="D203" s="273"/>
      <c r="F203" s="273"/>
      <c r="G203" s="273"/>
    </row>
    <row r="204" spans="1:7">
      <c r="A204" s="271"/>
      <c r="B204" s="273"/>
      <c r="C204" s="272"/>
      <c r="D204" s="273"/>
      <c r="F204" s="273"/>
      <c r="G204" s="273"/>
    </row>
    <row r="205" spans="1:7">
      <c r="A205" s="271"/>
      <c r="B205" s="273"/>
      <c r="C205" s="272"/>
      <c r="D205" s="273"/>
      <c r="F205" s="273"/>
      <c r="G205" s="273"/>
    </row>
    <row r="206" spans="1:7">
      <c r="A206" s="271"/>
      <c r="B206" s="273"/>
      <c r="C206" s="272"/>
      <c r="D206" s="273"/>
      <c r="F206" s="273"/>
      <c r="G206" s="273"/>
    </row>
    <row r="207" spans="1:7">
      <c r="A207" s="271"/>
      <c r="B207" s="273"/>
      <c r="C207" s="272"/>
      <c r="D207" s="273"/>
      <c r="F207" s="273"/>
      <c r="G207" s="273"/>
    </row>
    <row r="208" spans="1:7">
      <c r="A208" s="271"/>
      <c r="B208" s="273"/>
      <c r="C208" s="272"/>
      <c r="D208" s="273"/>
      <c r="F208" s="273"/>
      <c r="G208" s="273"/>
    </row>
    <row r="209" spans="1:7">
      <c r="A209" s="271"/>
      <c r="B209" s="273"/>
      <c r="C209" s="272"/>
      <c r="D209" s="273"/>
      <c r="F209" s="273"/>
      <c r="G209" s="273"/>
    </row>
    <row r="210" spans="1:7">
      <c r="A210" s="271"/>
      <c r="B210" s="273"/>
      <c r="C210" s="272"/>
      <c r="D210" s="273"/>
      <c r="F210" s="273"/>
      <c r="G210" s="273"/>
    </row>
    <row r="211" spans="1:7">
      <c r="A211" s="271"/>
      <c r="B211" s="273"/>
      <c r="C211" s="272"/>
      <c r="D211" s="273"/>
      <c r="F211" s="273"/>
      <c r="G211" s="273"/>
    </row>
    <row r="212" spans="1:7">
      <c r="A212" s="271"/>
      <c r="B212" s="273"/>
      <c r="C212" s="272"/>
      <c r="D212" s="273"/>
      <c r="F212" s="273"/>
      <c r="G212" s="273"/>
    </row>
    <row r="213" spans="1:7">
      <c r="A213" s="271"/>
      <c r="B213" s="273"/>
      <c r="C213" s="272"/>
      <c r="D213" s="273"/>
      <c r="F213" s="273"/>
      <c r="G213" s="273"/>
    </row>
    <row r="214" spans="1:7">
      <c r="A214" s="271"/>
      <c r="B214" s="273"/>
      <c r="C214" s="272"/>
      <c r="D214" s="273"/>
      <c r="F214" s="273"/>
      <c r="G214" s="273"/>
    </row>
    <row r="215" spans="1:7">
      <c r="A215" s="271"/>
      <c r="B215" s="273"/>
      <c r="C215" s="272"/>
      <c r="D215" s="273"/>
      <c r="F215" s="273"/>
      <c r="G215" s="273"/>
    </row>
    <row r="216" spans="1:7">
      <c r="A216" s="271"/>
      <c r="B216" s="273"/>
      <c r="C216" s="272"/>
      <c r="D216" s="273"/>
      <c r="F216" s="273"/>
      <c r="G216" s="273"/>
    </row>
    <row r="217" spans="1:7">
      <c r="A217" s="271"/>
      <c r="B217" s="273"/>
      <c r="C217" s="272"/>
      <c r="D217" s="273"/>
      <c r="F217" s="273"/>
      <c r="G217" s="273"/>
    </row>
    <row r="218" spans="1:7">
      <c r="A218" s="271"/>
      <c r="B218" s="273"/>
      <c r="C218" s="272"/>
      <c r="D218" s="273"/>
      <c r="F218" s="273"/>
      <c r="G218" s="273"/>
    </row>
    <row r="219" spans="1:7">
      <c r="A219" s="271"/>
      <c r="B219" s="273"/>
      <c r="C219" s="272"/>
      <c r="D219" s="273"/>
      <c r="F219" s="273"/>
      <c r="G219" s="273"/>
    </row>
    <row r="220" spans="1:7">
      <c r="A220" s="271"/>
      <c r="B220" s="273"/>
      <c r="C220" s="272"/>
      <c r="D220" s="273"/>
      <c r="F220" s="273"/>
      <c r="G220" s="273"/>
    </row>
    <row r="221" spans="1:7">
      <c r="A221" s="271"/>
      <c r="B221" s="273"/>
      <c r="C221" s="272"/>
      <c r="D221" s="273"/>
      <c r="F221" s="273"/>
      <c r="G221" s="273"/>
    </row>
    <row r="222" spans="1:7">
      <c r="A222" s="271"/>
      <c r="B222" s="273"/>
      <c r="C222" s="272"/>
      <c r="D222" s="273"/>
      <c r="F222" s="273"/>
      <c r="G222" s="273"/>
    </row>
    <row r="223" spans="1:7">
      <c r="A223" s="271"/>
      <c r="B223" s="273"/>
      <c r="C223" s="272"/>
      <c r="D223" s="273"/>
      <c r="F223" s="273"/>
      <c r="G223" s="273"/>
    </row>
    <row r="224" spans="1:7">
      <c r="A224" s="271"/>
      <c r="B224" s="273"/>
      <c r="C224" s="272"/>
      <c r="D224" s="273"/>
      <c r="F224" s="273"/>
      <c r="G224" s="273"/>
    </row>
    <row r="225" spans="1:7">
      <c r="A225" s="271"/>
      <c r="B225" s="273"/>
      <c r="C225" s="272"/>
      <c r="D225" s="273"/>
      <c r="F225" s="273"/>
      <c r="G225" s="273"/>
    </row>
    <row r="226" spans="1:7">
      <c r="A226" s="271"/>
      <c r="B226" s="273"/>
      <c r="C226" s="272"/>
      <c r="D226" s="273"/>
      <c r="F226" s="273"/>
      <c r="G226" s="273"/>
    </row>
    <row r="227" spans="1:7">
      <c r="A227" s="271"/>
      <c r="B227" s="273"/>
      <c r="C227" s="272"/>
      <c r="D227" s="273"/>
      <c r="F227" s="273"/>
      <c r="G227" s="273"/>
    </row>
    <row r="228" spans="1:7">
      <c r="A228" s="271"/>
      <c r="B228" s="273"/>
      <c r="C228" s="272"/>
      <c r="D228" s="273"/>
      <c r="F228" s="273"/>
      <c r="G228" s="273"/>
    </row>
    <row r="229" spans="1:7">
      <c r="A229" s="271"/>
      <c r="B229" s="273"/>
      <c r="C229" s="272"/>
      <c r="D229" s="273"/>
      <c r="F229" s="273"/>
      <c r="G229" s="273"/>
    </row>
    <row r="230" spans="1:7">
      <c r="A230" s="271"/>
      <c r="B230" s="273"/>
      <c r="C230" s="272"/>
      <c r="D230" s="273"/>
      <c r="F230" s="273"/>
      <c r="G230" s="273"/>
    </row>
    <row r="231" spans="1:7">
      <c r="A231" s="271"/>
      <c r="B231" s="273"/>
      <c r="C231" s="272"/>
      <c r="D231" s="273"/>
      <c r="F231" s="273"/>
      <c r="G231" s="273"/>
    </row>
    <row r="232" spans="1:7">
      <c r="A232" s="271"/>
      <c r="B232" s="273"/>
      <c r="C232" s="272"/>
      <c r="D232" s="273"/>
      <c r="F232" s="273"/>
      <c r="G232" s="273"/>
    </row>
    <row r="233" spans="1:7">
      <c r="A233" s="271"/>
      <c r="B233" s="273"/>
      <c r="C233" s="272"/>
      <c r="D233" s="273"/>
      <c r="F233" s="273"/>
      <c r="G233" s="273"/>
    </row>
    <row r="234" spans="1:7">
      <c r="A234" s="271"/>
      <c r="B234" s="273"/>
      <c r="C234" s="272"/>
      <c r="D234" s="273"/>
      <c r="F234" s="273"/>
      <c r="G234" s="273"/>
    </row>
    <row r="235" spans="1:7">
      <c r="A235" s="271"/>
      <c r="B235" s="273"/>
      <c r="C235" s="272"/>
      <c r="D235" s="273"/>
      <c r="F235" s="273"/>
      <c r="G235" s="273"/>
    </row>
    <row r="236" spans="1:7">
      <c r="A236" s="271"/>
      <c r="B236" s="273"/>
      <c r="C236" s="272"/>
      <c r="D236" s="273"/>
      <c r="F236" s="273"/>
      <c r="G236" s="273"/>
    </row>
    <row r="237" spans="1:7">
      <c r="A237" s="271"/>
      <c r="B237" s="273"/>
      <c r="C237" s="272"/>
      <c r="D237" s="273"/>
      <c r="F237" s="273"/>
      <c r="G237" s="273"/>
    </row>
    <row r="238" spans="1:7">
      <c r="A238" s="271"/>
      <c r="B238" s="273"/>
      <c r="C238" s="272"/>
      <c r="D238" s="273"/>
      <c r="F238" s="273"/>
      <c r="G238" s="273"/>
    </row>
    <row r="239" spans="1:7">
      <c r="A239" s="271"/>
      <c r="B239" s="273"/>
      <c r="C239" s="272"/>
      <c r="D239" s="273"/>
      <c r="F239" s="273"/>
      <c r="G239" s="273"/>
    </row>
    <row r="240" spans="1:7">
      <c r="A240" s="271"/>
      <c r="B240" s="273"/>
      <c r="C240" s="272"/>
      <c r="D240" s="273"/>
      <c r="F240" s="273"/>
      <c r="G240" s="273"/>
    </row>
    <row r="241" spans="1:7">
      <c r="A241" s="271"/>
      <c r="B241" s="273"/>
      <c r="C241" s="272"/>
      <c r="D241" s="273"/>
      <c r="F241" s="273"/>
      <c r="G241" s="273"/>
    </row>
    <row r="242" spans="1:7">
      <c r="A242" s="271"/>
      <c r="B242" s="273"/>
      <c r="C242" s="272"/>
      <c r="D242" s="273"/>
      <c r="F242" s="273"/>
      <c r="G242" s="273"/>
    </row>
    <row r="243" spans="1:7">
      <c r="A243" s="271"/>
      <c r="B243" s="273"/>
      <c r="C243" s="272"/>
      <c r="D243" s="273"/>
      <c r="F243" s="273"/>
      <c r="G243" s="273"/>
    </row>
    <row r="244" spans="1:7">
      <c r="A244" s="271"/>
      <c r="B244" s="273"/>
      <c r="C244" s="272"/>
      <c r="D244" s="273"/>
      <c r="F244" s="273"/>
      <c r="G244" s="273"/>
    </row>
    <row r="245" spans="1:7">
      <c r="A245" s="271"/>
      <c r="B245" s="273"/>
      <c r="C245" s="272"/>
      <c r="D245" s="273"/>
      <c r="F245" s="273"/>
      <c r="G245" s="273"/>
    </row>
    <row r="246" spans="1:7">
      <c r="A246" s="271"/>
      <c r="B246" s="273"/>
      <c r="C246" s="272"/>
      <c r="D246" s="273"/>
      <c r="F246" s="273"/>
      <c r="G246" s="273"/>
    </row>
    <row r="247" spans="1:7">
      <c r="A247" s="271"/>
      <c r="B247" s="273"/>
      <c r="C247" s="272"/>
      <c r="D247" s="273"/>
      <c r="F247" s="273"/>
      <c r="G247" s="273"/>
    </row>
    <row r="248" spans="1:7">
      <c r="A248" s="271"/>
      <c r="B248" s="273"/>
      <c r="C248" s="272"/>
      <c r="D248" s="273"/>
      <c r="F248" s="273"/>
      <c r="G248" s="273"/>
    </row>
    <row r="249" spans="1:7">
      <c r="A249" s="271"/>
      <c r="B249" s="273"/>
      <c r="C249" s="272"/>
      <c r="D249" s="273"/>
      <c r="F249" s="273"/>
      <c r="G249" s="273"/>
    </row>
    <row r="250" spans="1:7">
      <c r="A250" s="271"/>
      <c r="B250" s="273"/>
      <c r="C250" s="272"/>
      <c r="D250" s="273"/>
      <c r="F250" s="273"/>
      <c r="G250" s="273"/>
    </row>
    <row r="251" spans="1:7">
      <c r="A251" s="271"/>
      <c r="B251" s="273"/>
      <c r="C251" s="272"/>
      <c r="D251" s="273"/>
      <c r="F251" s="273"/>
      <c r="G251" s="273"/>
    </row>
    <row r="252" spans="1:7">
      <c r="A252" s="271"/>
      <c r="B252" s="273"/>
      <c r="C252" s="272"/>
      <c r="D252" s="273"/>
      <c r="F252" s="273"/>
      <c r="G252" s="273"/>
    </row>
    <row r="253" spans="1:7">
      <c r="A253" s="271"/>
      <c r="B253" s="273"/>
      <c r="C253" s="272"/>
      <c r="D253" s="273"/>
      <c r="F253" s="273"/>
      <c r="G253" s="273"/>
    </row>
    <row r="254" spans="1:7">
      <c r="A254" s="271"/>
      <c r="B254" s="273"/>
      <c r="C254" s="272"/>
      <c r="D254" s="273"/>
      <c r="F254" s="273"/>
      <c r="G254" s="273"/>
    </row>
    <row r="255" spans="1:7">
      <c r="A255" s="271"/>
      <c r="B255" s="273"/>
      <c r="C255" s="272"/>
      <c r="D255" s="273"/>
      <c r="F255" s="273"/>
      <c r="G255" s="273"/>
    </row>
    <row r="256" spans="1:7">
      <c r="A256" s="271"/>
      <c r="B256" s="273"/>
      <c r="C256" s="272"/>
      <c r="D256" s="273"/>
      <c r="F256" s="273"/>
      <c r="G256" s="273"/>
    </row>
    <row r="257" spans="1:7">
      <c r="A257" s="271"/>
      <c r="B257" s="273"/>
      <c r="C257" s="272"/>
      <c r="D257" s="273"/>
      <c r="F257" s="273"/>
      <c r="G257" s="273"/>
    </row>
    <row r="258" spans="1:7">
      <c r="A258" s="271"/>
      <c r="B258" s="273"/>
      <c r="C258" s="272"/>
      <c r="D258" s="273"/>
      <c r="F258" s="273"/>
      <c r="G258" s="273"/>
    </row>
    <row r="259" spans="1:7">
      <c r="A259" s="271"/>
      <c r="B259" s="273"/>
      <c r="C259" s="272"/>
      <c r="D259" s="273"/>
      <c r="F259" s="273"/>
      <c r="G259" s="273"/>
    </row>
    <row r="260" spans="1:7">
      <c r="A260" s="271"/>
      <c r="B260" s="273"/>
      <c r="C260" s="272"/>
      <c r="D260" s="273"/>
      <c r="F260" s="273"/>
      <c r="G260" s="273"/>
    </row>
    <row r="261" spans="1:7">
      <c r="A261" s="271"/>
      <c r="B261" s="273"/>
      <c r="C261" s="272"/>
      <c r="D261" s="273"/>
      <c r="F261" s="273"/>
      <c r="G261" s="273"/>
    </row>
    <row r="262" spans="1:7">
      <c r="A262" s="271"/>
      <c r="B262" s="273"/>
      <c r="C262" s="272"/>
      <c r="D262" s="273"/>
      <c r="F262" s="273"/>
      <c r="G262" s="273"/>
    </row>
    <row r="263" spans="1:7">
      <c r="A263" s="271"/>
      <c r="B263" s="273"/>
      <c r="C263" s="272"/>
      <c r="D263" s="273"/>
      <c r="F263" s="273"/>
      <c r="G263" s="273"/>
    </row>
    <row r="264" spans="1:7">
      <c r="A264" s="271"/>
      <c r="B264" s="273"/>
      <c r="C264" s="272"/>
      <c r="D264" s="273"/>
      <c r="F264" s="273"/>
      <c r="G264" s="273"/>
    </row>
    <row r="265" spans="1:7">
      <c r="A265" s="271"/>
      <c r="B265" s="273"/>
      <c r="C265" s="272"/>
      <c r="D265" s="273"/>
      <c r="F265" s="273"/>
      <c r="G265" s="273"/>
    </row>
    <row r="266" spans="1:7">
      <c r="A266" s="271"/>
      <c r="B266" s="273"/>
      <c r="C266" s="272"/>
      <c r="D266" s="273"/>
      <c r="F266" s="273"/>
      <c r="G266" s="273"/>
    </row>
    <row r="267" spans="1:7">
      <c r="A267" s="271"/>
      <c r="B267" s="273"/>
      <c r="C267" s="272"/>
      <c r="D267" s="273"/>
      <c r="F267" s="273"/>
      <c r="G267" s="273"/>
    </row>
    <row r="268" spans="1:7">
      <c r="A268" s="271"/>
      <c r="B268" s="273"/>
      <c r="C268" s="272"/>
      <c r="D268" s="273"/>
      <c r="F268" s="273"/>
      <c r="G268" s="273"/>
    </row>
    <row r="269" spans="1:7">
      <c r="A269" s="271"/>
      <c r="B269" s="273"/>
      <c r="C269" s="272"/>
      <c r="D269" s="273"/>
      <c r="F269" s="273"/>
      <c r="G269" s="273"/>
    </row>
    <row r="270" spans="1:7">
      <c r="A270" s="271"/>
      <c r="B270" s="273"/>
      <c r="C270" s="272"/>
      <c r="D270" s="273"/>
      <c r="F270" s="273"/>
      <c r="G270" s="273"/>
    </row>
    <row r="271" spans="1:7">
      <c r="A271" s="271"/>
      <c r="B271" s="273"/>
      <c r="C271" s="272"/>
      <c r="D271" s="273"/>
      <c r="F271" s="273"/>
      <c r="G271" s="273"/>
    </row>
    <row r="272" spans="1:7">
      <c r="A272" s="271"/>
      <c r="B272" s="273"/>
      <c r="C272" s="272"/>
      <c r="D272" s="273"/>
      <c r="F272" s="273"/>
      <c r="G272" s="273"/>
    </row>
    <row r="273" spans="1:7">
      <c r="A273" s="271"/>
      <c r="B273" s="273"/>
      <c r="C273" s="272"/>
      <c r="D273" s="273"/>
      <c r="F273" s="273"/>
      <c r="G273" s="273"/>
    </row>
    <row r="274" spans="1:7">
      <c r="A274" s="271"/>
      <c r="B274" s="273"/>
      <c r="C274" s="272"/>
      <c r="D274" s="273"/>
      <c r="F274" s="273"/>
      <c r="G274" s="273"/>
    </row>
    <row r="275" spans="1:7">
      <c r="A275" s="271"/>
      <c r="B275" s="273"/>
      <c r="C275" s="272"/>
      <c r="D275" s="273"/>
      <c r="F275" s="273"/>
      <c r="G275" s="273"/>
    </row>
    <row r="276" spans="1:7">
      <c r="A276" s="271"/>
      <c r="B276" s="273"/>
      <c r="C276" s="272"/>
      <c r="D276" s="273"/>
      <c r="F276" s="273"/>
      <c r="G276" s="273"/>
    </row>
    <row r="277" spans="1:7">
      <c r="A277" s="271"/>
      <c r="B277" s="273"/>
      <c r="C277" s="272"/>
      <c r="D277" s="273"/>
      <c r="F277" s="273"/>
      <c r="G277" s="273"/>
    </row>
    <row r="278" spans="1:7">
      <c r="A278" s="271"/>
      <c r="B278" s="273"/>
      <c r="C278" s="272"/>
      <c r="D278" s="273"/>
      <c r="F278" s="273"/>
      <c r="G278" s="273"/>
    </row>
    <row r="279" spans="1:7">
      <c r="A279" s="271"/>
      <c r="B279" s="273"/>
      <c r="C279" s="272"/>
      <c r="D279" s="273"/>
      <c r="F279" s="273"/>
      <c r="G279" s="273"/>
    </row>
    <row r="280" spans="1:7">
      <c r="A280" s="271"/>
      <c r="B280" s="273"/>
      <c r="C280" s="277"/>
      <c r="D280" s="273"/>
      <c r="F280" s="273"/>
      <c r="G280" s="273"/>
    </row>
    <row r="281" spans="1:7">
      <c r="A281" s="271"/>
      <c r="B281" s="273"/>
      <c r="C281" s="277"/>
      <c r="D281" s="273"/>
      <c r="F281" s="273"/>
      <c r="G281" s="273"/>
    </row>
    <row r="282" spans="1:7">
      <c r="A282" s="271"/>
      <c r="B282" s="273"/>
      <c r="C282" s="277"/>
      <c r="D282" s="273"/>
      <c r="F282" s="273"/>
      <c r="G282" s="273"/>
    </row>
    <row r="283" spans="1:7">
      <c r="A283" s="271"/>
      <c r="B283" s="273"/>
      <c r="C283" s="277"/>
      <c r="D283" s="273"/>
      <c r="F283" s="273"/>
      <c r="G283" s="273"/>
    </row>
    <row r="284" spans="1:7">
      <c r="A284" s="271"/>
      <c r="B284" s="273"/>
      <c r="C284" s="277"/>
      <c r="D284" s="273"/>
      <c r="F284" s="273"/>
      <c r="G284" s="273"/>
    </row>
    <row r="285" spans="1:7">
      <c r="A285" s="271"/>
      <c r="B285" s="273"/>
      <c r="C285" s="277"/>
      <c r="D285" s="273"/>
      <c r="F285" s="273"/>
      <c r="G285" s="273"/>
    </row>
    <row r="286" spans="1:7">
      <c r="A286" s="271"/>
      <c r="B286" s="273"/>
      <c r="C286" s="277"/>
      <c r="D286" s="273"/>
      <c r="F286" s="273"/>
      <c r="G286" s="273"/>
    </row>
    <row r="287" spans="1:7">
      <c r="A287" s="271"/>
      <c r="B287" s="273"/>
      <c r="C287" s="277"/>
      <c r="D287" s="273"/>
      <c r="F287" s="273"/>
      <c r="G287" s="273"/>
    </row>
    <row r="288" spans="1:7">
      <c r="A288" s="271"/>
      <c r="B288" s="273"/>
      <c r="C288" s="277"/>
      <c r="D288" s="273"/>
      <c r="F288" s="273"/>
      <c r="G288" s="273"/>
    </row>
    <row r="289" spans="1:7">
      <c r="A289" s="271"/>
      <c r="B289" s="273"/>
      <c r="C289" s="277"/>
      <c r="D289" s="273"/>
      <c r="F289" s="273"/>
      <c r="G289" s="273"/>
    </row>
    <row r="290" spans="1:7">
      <c r="A290" s="271"/>
      <c r="B290" s="273"/>
      <c r="C290" s="277"/>
      <c r="D290" s="273"/>
      <c r="F290" s="273"/>
      <c r="G290" s="273"/>
    </row>
    <row r="291" spans="1:7">
      <c r="A291" s="271"/>
      <c r="B291" s="273"/>
      <c r="C291" s="277"/>
      <c r="D291" s="273"/>
      <c r="F291" s="273"/>
      <c r="G291" s="273"/>
    </row>
    <row r="292" spans="1:7">
      <c r="A292" s="271"/>
      <c r="B292" s="273"/>
      <c r="C292" s="277"/>
      <c r="D292" s="273"/>
      <c r="F292" s="273"/>
      <c r="G292" s="273"/>
    </row>
    <row r="293" spans="1:7">
      <c r="A293" s="271"/>
      <c r="B293" s="273"/>
      <c r="C293" s="277"/>
      <c r="D293" s="273"/>
      <c r="F293" s="273"/>
      <c r="G293" s="273"/>
    </row>
    <row r="294" spans="1:7">
      <c r="A294" s="271"/>
      <c r="B294" s="273"/>
      <c r="C294" s="277"/>
      <c r="D294" s="273"/>
      <c r="F294" s="273"/>
      <c r="G294" s="273"/>
    </row>
    <row r="295" spans="1:7">
      <c r="A295" s="271"/>
      <c r="B295" s="273"/>
      <c r="C295" s="277"/>
      <c r="D295" s="273"/>
      <c r="F295" s="273"/>
      <c r="G295" s="273"/>
    </row>
    <row r="296" spans="1:7">
      <c r="A296" s="271"/>
      <c r="B296" s="273"/>
      <c r="C296" s="277"/>
      <c r="D296" s="273"/>
      <c r="F296" s="273"/>
      <c r="G296" s="273"/>
    </row>
    <row r="297" spans="1:7">
      <c r="A297" s="271"/>
      <c r="B297" s="273"/>
      <c r="C297" s="277"/>
      <c r="D297" s="273"/>
      <c r="F297" s="273"/>
      <c r="G297" s="273"/>
    </row>
    <row r="298" spans="1:7">
      <c r="A298" s="271"/>
      <c r="B298" s="273"/>
      <c r="C298" s="277"/>
      <c r="D298" s="273"/>
      <c r="F298" s="273"/>
      <c r="G298" s="273"/>
    </row>
    <row r="299" spans="1:7">
      <c r="A299" s="271"/>
      <c r="B299" s="273"/>
      <c r="C299" s="277"/>
      <c r="D299" s="273"/>
      <c r="F299" s="273"/>
      <c r="G299" s="273"/>
    </row>
    <row r="300" spans="1:7">
      <c r="A300" s="271"/>
      <c r="B300" s="273"/>
      <c r="C300" s="277"/>
      <c r="D300" s="273"/>
      <c r="F300" s="273"/>
      <c r="G300" s="273"/>
    </row>
    <row r="301" spans="1:7">
      <c r="A301" s="271"/>
      <c r="B301" s="273"/>
      <c r="C301" s="277"/>
      <c r="D301" s="273"/>
      <c r="F301" s="273"/>
      <c r="G301" s="273"/>
    </row>
    <row r="302" spans="1:7">
      <c r="A302" s="271"/>
      <c r="B302" s="273"/>
      <c r="C302" s="277"/>
      <c r="D302" s="273"/>
      <c r="F302" s="273"/>
      <c r="G302" s="273"/>
    </row>
    <row r="303" spans="1:7">
      <c r="A303" s="271"/>
      <c r="B303" s="273"/>
      <c r="C303" s="277"/>
      <c r="D303" s="273"/>
      <c r="F303" s="273"/>
      <c r="G303" s="273"/>
    </row>
    <row r="304" spans="1:7">
      <c r="A304" s="271"/>
      <c r="B304" s="273"/>
      <c r="C304" s="277"/>
      <c r="D304" s="273"/>
      <c r="F304" s="273"/>
      <c r="G304" s="273"/>
    </row>
    <row r="305" spans="1:7">
      <c r="A305" s="271"/>
      <c r="B305" s="273"/>
      <c r="C305" s="277"/>
      <c r="D305" s="273"/>
      <c r="F305" s="273"/>
      <c r="G305" s="273"/>
    </row>
    <row r="306" spans="1:7">
      <c r="A306" s="271"/>
      <c r="B306" s="273"/>
      <c r="C306" s="277"/>
      <c r="D306" s="273"/>
      <c r="F306" s="273"/>
      <c r="G306" s="273"/>
    </row>
    <row r="307" spans="1:7">
      <c r="A307" s="271"/>
      <c r="B307" s="273"/>
      <c r="C307" s="277"/>
      <c r="D307" s="273"/>
      <c r="F307" s="273"/>
      <c r="G307" s="273"/>
    </row>
    <row r="308" spans="1:7">
      <c r="A308" s="271"/>
      <c r="B308" s="273"/>
      <c r="C308" s="277"/>
      <c r="D308" s="273"/>
      <c r="F308" s="273"/>
      <c r="G308" s="273"/>
    </row>
    <row r="309" spans="1:7">
      <c r="A309" s="271"/>
      <c r="B309" s="273"/>
      <c r="C309" s="277"/>
      <c r="D309" s="273"/>
      <c r="F309" s="273"/>
      <c r="G309" s="273"/>
    </row>
    <row r="310" spans="1:7">
      <c r="A310" s="271"/>
      <c r="B310" s="273"/>
      <c r="C310" s="277"/>
      <c r="D310" s="273"/>
      <c r="F310" s="273"/>
      <c r="G310" s="273"/>
    </row>
    <row r="311" spans="1:7">
      <c r="A311" s="271"/>
      <c r="B311" s="273"/>
      <c r="C311" s="277"/>
      <c r="D311" s="273"/>
      <c r="F311" s="273"/>
      <c r="G311" s="273"/>
    </row>
    <row r="312" spans="1:7">
      <c r="A312" s="271"/>
      <c r="B312" s="273"/>
      <c r="C312" s="277"/>
      <c r="D312" s="273"/>
      <c r="F312" s="273"/>
      <c r="G312" s="273"/>
    </row>
    <row r="313" spans="1:7">
      <c r="A313" s="271"/>
      <c r="B313" s="273"/>
      <c r="C313" s="277"/>
      <c r="D313" s="273"/>
      <c r="F313" s="273"/>
      <c r="G313" s="273"/>
    </row>
    <row r="314" spans="1:7">
      <c r="A314" s="271"/>
      <c r="B314" s="273"/>
      <c r="C314" s="277"/>
      <c r="D314" s="273"/>
      <c r="F314" s="273"/>
      <c r="G314" s="273"/>
    </row>
    <row r="315" spans="1:7">
      <c r="A315" s="271"/>
      <c r="B315" s="273"/>
      <c r="C315" s="277"/>
      <c r="D315" s="273"/>
      <c r="F315" s="273"/>
      <c r="G315" s="273"/>
    </row>
    <row r="316" spans="1:7">
      <c r="A316" s="271"/>
      <c r="B316" s="273"/>
      <c r="C316" s="277"/>
      <c r="D316" s="273"/>
      <c r="F316" s="273"/>
      <c r="G316" s="273"/>
    </row>
    <row r="317" spans="1:7">
      <c r="A317" s="271"/>
      <c r="B317" s="273"/>
      <c r="C317" s="277"/>
      <c r="D317" s="273"/>
      <c r="F317" s="273"/>
      <c r="G317" s="273"/>
    </row>
    <row r="318" spans="1:7">
      <c r="A318" s="271"/>
      <c r="B318" s="273"/>
      <c r="C318" s="277"/>
      <c r="D318" s="273"/>
      <c r="F318" s="273"/>
      <c r="G318" s="273"/>
    </row>
    <row r="319" spans="1:7">
      <c r="A319" s="271"/>
      <c r="B319" s="273"/>
      <c r="C319" s="277"/>
      <c r="D319" s="273"/>
      <c r="F319" s="273"/>
      <c r="G319" s="273"/>
    </row>
    <row r="320" spans="1:7">
      <c r="A320" s="271"/>
      <c r="B320" s="273"/>
      <c r="C320" s="277"/>
      <c r="D320" s="273"/>
      <c r="F320" s="273"/>
      <c r="G320" s="273"/>
    </row>
    <row r="321" spans="1:7">
      <c r="A321" s="271"/>
      <c r="B321" s="273"/>
      <c r="C321" s="277"/>
      <c r="D321" s="273"/>
      <c r="F321" s="273"/>
      <c r="G321" s="273"/>
    </row>
    <row r="322" spans="1:7">
      <c r="A322" s="271"/>
      <c r="B322" s="273"/>
      <c r="C322" s="277"/>
      <c r="D322" s="273"/>
      <c r="F322" s="273"/>
      <c r="G322" s="273"/>
    </row>
    <row r="323" spans="1:7">
      <c r="A323" s="271"/>
      <c r="B323" s="273"/>
      <c r="C323" s="277"/>
      <c r="D323" s="273"/>
      <c r="F323" s="273"/>
      <c r="G323" s="273"/>
    </row>
    <row r="324" spans="1:7">
      <c r="A324" s="271"/>
      <c r="B324" s="273"/>
      <c r="C324" s="277"/>
      <c r="D324" s="273"/>
      <c r="F324" s="273"/>
      <c r="G324" s="273"/>
    </row>
    <row r="325" spans="1:7">
      <c r="A325" s="271"/>
      <c r="B325" s="273"/>
      <c r="C325" s="277"/>
      <c r="D325" s="273"/>
      <c r="F325" s="273"/>
      <c r="G325" s="273"/>
    </row>
    <row r="326" spans="1:7">
      <c r="A326" s="271"/>
      <c r="B326" s="273"/>
      <c r="C326" s="277"/>
      <c r="D326" s="273"/>
      <c r="F326" s="273"/>
      <c r="G326" s="273"/>
    </row>
    <row r="327" spans="1:7">
      <c r="A327" s="271"/>
      <c r="B327" s="273"/>
      <c r="C327" s="277"/>
      <c r="D327" s="273"/>
      <c r="F327" s="273"/>
      <c r="G327" s="273"/>
    </row>
    <row r="328" spans="1:7">
      <c r="A328" s="271"/>
      <c r="B328" s="273"/>
      <c r="C328" s="277"/>
      <c r="D328" s="273"/>
      <c r="F328" s="273"/>
      <c r="G328" s="273"/>
    </row>
    <row r="329" spans="1:7">
      <c r="A329" s="273"/>
      <c r="B329" s="273"/>
      <c r="C329" s="277"/>
      <c r="D329" s="273"/>
      <c r="F329" s="273"/>
      <c r="G329" s="273"/>
    </row>
    <row r="330" spans="1:7">
      <c r="A330" s="273"/>
      <c r="B330" s="273"/>
      <c r="C330" s="277"/>
      <c r="D330" s="273"/>
      <c r="F330" s="273"/>
      <c r="G330" s="273"/>
    </row>
    <row r="331" spans="1:7">
      <c r="A331" s="273"/>
      <c r="B331" s="273"/>
      <c r="C331" s="277"/>
      <c r="D331" s="273"/>
      <c r="F331" s="273"/>
      <c r="G331" s="273"/>
    </row>
    <row r="332" spans="1:7">
      <c r="A332" s="273"/>
      <c r="B332" s="273"/>
      <c r="C332" s="277"/>
      <c r="D332" s="273"/>
      <c r="F332" s="273"/>
      <c r="G332" s="273"/>
    </row>
    <row r="333" spans="1:7">
      <c r="A333" s="273"/>
      <c r="B333" s="273"/>
      <c r="C333" s="277"/>
      <c r="D333" s="273"/>
      <c r="F333" s="273"/>
      <c r="G333" s="273"/>
    </row>
    <row r="334" spans="1:7">
      <c r="A334" s="273"/>
      <c r="B334" s="273"/>
      <c r="C334" s="277"/>
      <c r="D334" s="273"/>
      <c r="F334" s="273"/>
      <c r="G334" s="273"/>
    </row>
    <row r="335" spans="1:7">
      <c r="A335" s="273"/>
      <c r="B335" s="273"/>
      <c r="C335" s="277"/>
      <c r="D335" s="273"/>
      <c r="F335" s="273"/>
      <c r="G335" s="273"/>
    </row>
    <row r="336" spans="1:7">
      <c r="A336" s="273"/>
      <c r="B336" s="273"/>
      <c r="C336" s="277"/>
      <c r="D336" s="273"/>
      <c r="F336" s="273"/>
      <c r="G336" s="273"/>
    </row>
    <row r="337" spans="1:7">
      <c r="A337" s="273"/>
      <c r="B337" s="273"/>
      <c r="C337" s="277"/>
      <c r="D337" s="273"/>
      <c r="F337" s="273"/>
      <c r="G337" s="273"/>
    </row>
    <row r="338" spans="1:7">
      <c r="A338" s="273"/>
      <c r="B338" s="273"/>
      <c r="C338" s="277"/>
      <c r="D338" s="273"/>
      <c r="F338" s="273"/>
      <c r="G338" s="273"/>
    </row>
    <row r="339" spans="1:7">
      <c r="A339" s="273"/>
      <c r="B339" s="273"/>
      <c r="C339" s="277"/>
      <c r="D339" s="273"/>
      <c r="F339" s="273"/>
      <c r="G339" s="273"/>
    </row>
    <row r="340" spans="1:7">
      <c r="A340" s="273"/>
      <c r="B340" s="273"/>
      <c r="C340" s="277"/>
      <c r="D340" s="273"/>
      <c r="F340" s="273"/>
      <c r="G340" s="273"/>
    </row>
    <row r="341" spans="1:7">
      <c r="A341" s="273"/>
      <c r="B341" s="273"/>
      <c r="C341" s="277"/>
      <c r="D341" s="273"/>
      <c r="F341" s="273"/>
      <c r="G341" s="273"/>
    </row>
    <row r="342" spans="1:7">
      <c r="A342" s="273"/>
      <c r="B342" s="273"/>
      <c r="C342" s="277"/>
      <c r="D342" s="273"/>
      <c r="F342" s="273"/>
      <c r="G342" s="273"/>
    </row>
    <row r="343" spans="1:7">
      <c r="A343" s="273"/>
      <c r="B343" s="273"/>
      <c r="C343" s="277"/>
      <c r="D343" s="273"/>
      <c r="F343" s="273"/>
      <c r="G343" s="273"/>
    </row>
    <row r="344" spans="1:7">
      <c r="A344" s="273"/>
      <c r="B344" s="273"/>
      <c r="C344" s="277"/>
      <c r="D344" s="273"/>
      <c r="F344" s="273"/>
      <c r="G344" s="273"/>
    </row>
    <row r="345" spans="1:7">
      <c r="A345" s="273"/>
      <c r="B345" s="273"/>
      <c r="C345" s="277"/>
      <c r="D345" s="273"/>
      <c r="F345" s="273"/>
      <c r="G345" s="273"/>
    </row>
    <row r="346" spans="1:7">
      <c r="A346" s="273"/>
      <c r="B346" s="273"/>
      <c r="C346" s="277"/>
      <c r="D346" s="273"/>
      <c r="F346" s="273"/>
      <c r="G346" s="273"/>
    </row>
    <row r="347" spans="1:7">
      <c r="A347" s="273"/>
      <c r="B347" s="273"/>
      <c r="C347" s="277"/>
      <c r="D347" s="273"/>
      <c r="F347" s="273"/>
      <c r="G347" s="273"/>
    </row>
    <row r="348" spans="1:7">
      <c r="A348" s="273"/>
      <c r="B348" s="273"/>
      <c r="C348" s="277"/>
      <c r="D348" s="273"/>
      <c r="F348" s="273"/>
      <c r="G348" s="273"/>
    </row>
    <row r="349" spans="1:7">
      <c r="A349" s="273"/>
      <c r="B349" s="273"/>
      <c r="C349" s="277"/>
      <c r="D349" s="273"/>
      <c r="F349" s="273"/>
      <c r="G349" s="273"/>
    </row>
    <row r="350" spans="1:7">
      <c r="A350" s="273"/>
      <c r="B350" s="273"/>
      <c r="C350" s="277"/>
      <c r="D350" s="273"/>
      <c r="F350" s="273"/>
      <c r="G350" s="273"/>
    </row>
    <row r="351" spans="1:7">
      <c r="A351" s="273"/>
      <c r="B351" s="273"/>
      <c r="C351" s="277"/>
      <c r="D351" s="273"/>
      <c r="F351" s="273"/>
      <c r="G351" s="273"/>
    </row>
    <row r="352" spans="1:7">
      <c r="A352" s="273"/>
      <c r="B352" s="273"/>
      <c r="C352" s="277"/>
      <c r="D352" s="273"/>
      <c r="F352" s="273"/>
      <c r="G352" s="273"/>
    </row>
    <row r="353" spans="1:7">
      <c r="A353" s="273"/>
      <c r="B353" s="273"/>
      <c r="C353" s="277"/>
      <c r="D353" s="273"/>
      <c r="F353" s="273"/>
      <c r="G353" s="273"/>
    </row>
    <row r="354" spans="1:7">
      <c r="A354" s="273"/>
      <c r="B354" s="273"/>
      <c r="C354" s="277"/>
      <c r="D354" s="273"/>
      <c r="F354" s="273"/>
      <c r="G354" s="273"/>
    </row>
    <row r="355" spans="1:7">
      <c r="A355" s="273"/>
      <c r="B355" s="273"/>
      <c r="C355" s="277"/>
      <c r="D355" s="273"/>
      <c r="F355" s="273"/>
      <c r="G355" s="273"/>
    </row>
    <row r="356" spans="1:7">
      <c r="A356" s="273"/>
      <c r="B356" s="273"/>
      <c r="C356" s="277"/>
      <c r="D356" s="273"/>
      <c r="F356" s="273"/>
      <c r="G356" s="273"/>
    </row>
    <row r="357" spans="1:7">
      <c r="A357" s="273"/>
      <c r="B357" s="273"/>
      <c r="C357" s="277"/>
      <c r="D357" s="273"/>
      <c r="F357" s="273"/>
      <c r="G357" s="273"/>
    </row>
    <row r="358" spans="1:7">
      <c r="A358" s="273"/>
      <c r="B358" s="273"/>
      <c r="C358" s="277"/>
      <c r="D358" s="273"/>
      <c r="F358" s="273"/>
      <c r="G358" s="273"/>
    </row>
    <row r="359" spans="1:7">
      <c r="A359" s="273"/>
      <c r="B359" s="273"/>
      <c r="C359" s="277"/>
      <c r="D359" s="273"/>
      <c r="F359" s="273"/>
      <c r="G359" s="273"/>
    </row>
    <row r="360" spans="1:7">
      <c r="A360" s="273"/>
      <c r="B360" s="273"/>
      <c r="C360" s="277"/>
      <c r="D360" s="273"/>
      <c r="F360" s="273"/>
      <c r="G360" s="273"/>
    </row>
    <row r="361" spans="1:7">
      <c r="A361" s="273"/>
      <c r="B361" s="273"/>
      <c r="C361" s="277"/>
      <c r="D361" s="273"/>
      <c r="F361" s="273"/>
      <c r="G361" s="273"/>
    </row>
    <row r="362" spans="1:7">
      <c r="A362" s="273"/>
      <c r="B362" s="273"/>
      <c r="C362" s="277"/>
      <c r="D362" s="273"/>
      <c r="F362" s="273"/>
      <c r="G362" s="273"/>
    </row>
    <row r="363" spans="1:7">
      <c r="A363" s="273"/>
      <c r="B363" s="273"/>
      <c r="C363" s="277"/>
      <c r="D363" s="273"/>
      <c r="F363" s="273"/>
      <c r="G363" s="273"/>
    </row>
    <row r="364" spans="1:7">
      <c r="A364" s="273"/>
      <c r="B364" s="273"/>
      <c r="C364" s="277"/>
      <c r="D364" s="273"/>
      <c r="F364" s="273"/>
      <c r="G364" s="273"/>
    </row>
    <row r="365" spans="1:7">
      <c r="A365" s="273"/>
      <c r="B365" s="273"/>
      <c r="C365" s="277"/>
      <c r="D365" s="273"/>
      <c r="F365" s="273"/>
      <c r="G365" s="273"/>
    </row>
    <row r="366" spans="1:7">
      <c r="A366" s="273"/>
      <c r="B366" s="273"/>
      <c r="C366" s="277"/>
      <c r="D366" s="273"/>
      <c r="F366" s="273"/>
      <c r="G366" s="273"/>
    </row>
    <row r="367" spans="1:7">
      <c r="A367" s="273"/>
      <c r="B367" s="273"/>
      <c r="C367" s="277"/>
      <c r="D367" s="273"/>
      <c r="F367" s="273"/>
      <c r="G367" s="273"/>
    </row>
    <row r="368" spans="1:7">
      <c r="A368" s="273"/>
      <c r="B368" s="273"/>
      <c r="C368" s="277"/>
      <c r="D368" s="273"/>
      <c r="F368" s="273"/>
      <c r="G368" s="273"/>
    </row>
    <row r="369" spans="1:7">
      <c r="A369" s="273"/>
      <c r="B369" s="273"/>
      <c r="C369" s="277"/>
      <c r="D369" s="273"/>
      <c r="F369" s="273"/>
      <c r="G369" s="273"/>
    </row>
    <row r="370" spans="1:7">
      <c r="A370" s="273"/>
      <c r="B370" s="273"/>
      <c r="C370" s="277"/>
      <c r="D370" s="273"/>
      <c r="F370" s="273"/>
      <c r="G370" s="273"/>
    </row>
    <row r="371" spans="1:7">
      <c r="A371" s="273"/>
      <c r="B371" s="273"/>
      <c r="C371" s="277"/>
      <c r="D371" s="273"/>
      <c r="F371" s="273"/>
      <c r="G371" s="273"/>
    </row>
    <row r="372" spans="1:7">
      <c r="A372" s="273"/>
      <c r="B372" s="273"/>
      <c r="C372" s="277"/>
      <c r="D372" s="273"/>
      <c r="F372" s="273"/>
      <c r="G372" s="273"/>
    </row>
    <row r="373" spans="1:7">
      <c r="A373" s="273"/>
      <c r="B373" s="273"/>
      <c r="C373" s="277"/>
      <c r="D373" s="273"/>
      <c r="F373" s="273"/>
      <c r="G373" s="273"/>
    </row>
    <row r="374" spans="1:7">
      <c r="A374" s="273"/>
      <c r="B374" s="273"/>
      <c r="C374" s="277"/>
      <c r="D374" s="273"/>
      <c r="F374" s="273"/>
      <c r="G374" s="273"/>
    </row>
    <row r="375" spans="1:7">
      <c r="A375" s="273"/>
      <c r="B375" s="273"/>
      <c r="C375" s="277"/>
      <c r="D375" s="273"/>
      <c r="F375" s="273"/>
      <c r="G375" s="273"/>
    </row>
    <row r="376" spans="1:7">
      <c r="A376" s="273"/>
      <c r="B376" s="273"/>
      <c r="C376" s="277"/>
      <c r="D376" s="273"/>
      <c r="F376" s="273"/>
      <c r="G376" s="273"/>
    </row>
    <row r="377" spans="1:7">
      <c r="A377" s="273"/>
      <c r="B377" s="273"/>
      <c r="C377" s="277"/>
      <c r="D377" s="273"/>
      <c r="F377" s="273"/>
      <c r="G377" s="273"/>
    </row>
    <row r="378" spans="1:7">
      <c r="A378" s="273"/>
      <c r="B378" s="273"/>
      <c r="C378" s="277"/>
      <c r="D378" s="273"/>
      <c r="F378" s="273"/>
      <c r="G378" s="273"/>
    </row>
    <row r="379" spans="1:7">
      <c r="A379" s="273"/>
      <c r="B379" s="273"/>
      <c r="C379" s="277"/>
      <c r="D379" s="273"/>
      <c r="F379" s="273"/>
      <c r="G379" s="273"/>
    </row>
    <row r="380" spans="1:7">
      <c r="A380" s="273"/>
      <c r="B380" s="273"/>
      <c r="C380" s="277"/>
      <c r="D380" s="273"/>
      <c r="F380" s="273"/>
      <c r="G380" s="273"/>
    </row>
    <row r="381" spans="1:7">
      <c r="A381" s="273"/>
      <c r="B381" s="273"/>
      <c r="C381" s="277"/>
      <c r="D381" s="273"/>
      <c r="F381" s="273"/>
      <c r="G381" s="273"/>
    </row>
    <row r="382" spans="1:7">
      <c r="A382" s="273"/>
      <c r="B382" s="273"/>
      <c r="C382" s="277"/>
      <c r="D382" s="273"/>
      <c r="F382" s="273"/>
      <c r="G382" s="273"/>
    </row>
    <row r="383" spans="1:7">
      <c r="A383" s="273"/>
      <c r="B383" s="273"/>
      <c r="C383" s="277"/>
      <c r="D383" s="273"/>
      <c r="F383" s="273"/>
      <c r="G383" s="273"/>
    </row>
    <row r="384" spans="1:7">
      <c r="A384" s="273"/>
      <c r="B384" s="273"/>
      <c r="C384" s="277"/>
      <c r="D384" s="273"/>
      <c r="F384" s="273"/>
      <c r="G384" s="273"/>
    </row>
    <row r="385" spans="1:7">
      <c r="A385" s="273"/>
      <c r="B385" s="273"/>
      <c r="C385" s="277"/>
      <c r="D385" s="273"/>
      <c r="F385" s="273"/>
      <c r="G385" s="273"/>
    </row>
    <row r="386" spans="1:7">
      <c r="A386" s="273"/>
      <c r="B386" s="273"/>
      <c r="C386" s="277"/>
      <c r="D386" s="273"/>
      <c r="F386" s="273"/>
      <c r="G386" s="273"/>
    </row>
    <row r="387" spans="1:7">
      <c r="A387" s="273"/>
      <c r="B387" s="273"/>
      <c r="C387" s="277"/>
      <c r="D387" s="273"/>
      <c r="F387" s="273"/>
      <c r="G387" s="273"/>
    </row>
    <row r="388" spans="1:7">
      <c r="A388" s="273"/>
      <c r="B388" s="273"/>
      <c r="C388" s="277"/>
      <c r="D388" s="273"/>
      <c r="F388" s="273"/>
      <c r="G388" s="273"/>
    </row>
    <row r="389" spans="1:7">
      <c r="A389" s="273"/>
      <c r="B389" s="273"/>
      <c r="C389" s="277"/>
      <c r="D389" s="273"/>
      <c r="F389" s="273"/>
      <c r="G389" s="273"/>
    </row>
    <row r="390" spans="1:7">
      <c r="A390" s="273"/>
      <c r="B390" s="273"/>
      <c r="C390" s="277"/>
      <c r="D390" s="273"/>
      <c r="F390" s="273"/>
      <c r="G390" s="273"/>
    </row>
    <row r="391" spans="1:7">
      <c r="A391" s="273"/>
      <c r="B391" s="273"/>
      <c r="C391" s="277"/>
      <c r="D391" s="273"/>
      <c r="F391" s="273"/>
      <c r="G391" s="273"/>
    </row>
    <row r="392" spans="1:7">
      <c r="A392" s="273"/>
      <c r="B392" s="273"/>
      <c r="C392" s="277"/>
      <c r="D392" s="273"/>
      <c r="F392" s="273"/>
      <c r="G392" s="273"/>
    </row>
    <row r="393" spans="1:7">
      <c r="A393" s="273"/>
      <c r="B393" s="273"/>
      <c r="C393" s="277"/>
      <c r="D393" s="273"/>
      <c r="F393" s="273"/>
      <c r="G393" s="273"/>
    </row>
    <row r="394" spans="1:7">
      <c r="A394" s="273"/>
      <c r="B394" s="273"/>
      <c r="C394" s="277"/>
      <c r="D394" s="273"/>
      <c r="F394" s="273"/>
      <c r="G394" s="273"/>
    </row>
    <row r="395" spans="1:7">
      <c r="A395" s="273"/>
      <c r="B395" s="273"/>
      <c r="C395" s="277"/>
      <c r="D395" s="273"/>
      <c r="F395" s="273"/>
      <c r="G395" s="273"/>
    </row>
    <row r="396" spans="1:7">
      <c r="A396" s="273"/>
      <c r="B396" s="273"/>
      <c r="C396" s="277"/>
      <c r="D396" s="273"/>
      <c r="F396" s="273"/>
      <c r="G396" s="273"/>
    </row>
    <row r="397" spans="1:7">
      <c r="A397" s="273"/>
      <c r="B397" s="273"/>
      <c r="C397" s="277"/>
      <c r="D397" s="273"/>
      <c r="F397" s="273"/>
      <c r="G397" s="273"/>
    </row>
    <row r="398" spans="1:7">
      <c r="A398" s="273"/>
      <c r="B398" s="273"/>
      <c r="C398" s="277"/>
      <c r="D398" s="273"/>
      <c r="F398" s="273"/>
      <c r="G398" s="273"/>
    </row>
    <row r="399" spans="1:7">
      <c r="A399" s="273"/>
      <c r="B399" s="273"/>
      <c r="C399" s="277"/>
      <c r="D399" s="273"/>
      <c r="F399" s="273"/>
      <c r="G399" s="273"/>
    </row>
    <row r="400" spans="1:7">
      <c r="A400" s="273"/>
      <c r="B400" s="273"/>
      <c r="C400" s="277"/>
      <c r="D400" s="273"/>
      <c r="F400" s="273"/>
      <c r="G400" s="273"/>
    </row>
    <row r="401" spans="1:7">
      <c r="A401" s="273"/>
      <c r="B401" s="273"/>
      <c r="C401" s="277"/>
      <c r="D401" s="273"/>
      <c r="F401" s="273"/>
      <c r="G401" s="273"/>
    </row>
    <row r="402" spans="1:7">
      <c r="A402" s="273"/>
      <c r="B402" s="273"/>
      <c r="C402" s="277"/>
      <c r="D402" s="273"/>
      <c r="F402" s="273"/>
      <c r="G402" s="273"/>
    </row>
    <row r="403" spans="1:7">
      <c r="A403" s="273"/>
      <c r="B403" s="273"/>
      <c r="C403" s="277"/>
      <c r="D403" s="273"/>
      <c r="F403" s="273"/>
      <c r="G403" s="273"/>
    </row>
    <row r="404" spans="1:7">
      <c r="A404" s="273"/>
      <c r="B404" s="273"/>
      <c r="C404" s="277"/>
      <c r="D404" s="273"/>
      <c r="F404" s="273"/>
      <c r="G404" s="273"/>
    </row>
    <row r="405" spans="1:7">
      <c r="A405" s="273"/>
      <c r="B405" s="273"/>
      <c r="C405" s="277"/>
      <c r="D405" s="273"/>
      <c r="F405" s="273"/>
      <c r="G405" s="273"/>
    </row>
    <row r="406" spans="1:7">
      <c r="A406" s="273"/>
      <c r="B406" s="273"/>
      <c r="C406" s="277"/>
      <c r="D406" s="273"/>
      <c r="F406" s="273"/>
      <c r="G406" s="273"/>
    </row>
    <row r="407" spans="1:7">
      <c r="A407" s="273"/>
      <c r="B407" s="273"/>
      <c r="C407" s="277"/>
      <c r="D407" s="273"/>
      <c r="F407" s="273"/>
      <c r="G407" s="273"/>
    </row>
    <row r="408" spans="1:7">
      <c r="A408" s="273"/>
      <c r="B408" s="273"/>
      <c r="C408" s="277"/>
      <c r="D408" s="273"/>
      <c r="F408" s="273"/>
      <c r="G408" s="273"/>
    </row>
    <row r="409" spans="1:7">
      <c r="A409" s="273"/>
      <c r="B409" s="273"/>
      <c r="C409" s="277"/>
      <c r="D409" s="273"/>
      <c r="F409" s="273"/>
      <c r="G409" s="273"/>
    </row>
    <row r="410" spans="1:7">
      <c r="A410" s="273"/>
      <c r="B410" s="273"/>
      <c r="C410" s="277"/>
      <c r="D410" s="273"/>
      <c r="F410" s="273"/>
      <c r="G410" s="273"/>
    </row>
    <row r="411" spans="1:7">
      <c r="A411" s="273"/>
      <c r="B411" s="273"/>
      <c r="C411" s="277"/>
      <c r="D411" s="273"/>
      <c r="F411" s="273"/>
      <c r="G411" s="273"/>
    </row>
    <row r="412" spans="1:7">
      <c r="A412" s="273"/>
      <c r="B412" s="273"/>
      <c r="C412" s="277"/>
      <c r="D412" s="273"/>
      <c r="F412" s="273"/>
      <c r="G412" s="273"/>
    </row>
    <row r="413" spans="1:7">
      <c r="A413" s="273"/>
      <c r="B413" s="273"/>
      <c r="C413" s="277"/>
      <c r="D413" s="273"/>
      <c r="F413" s="273"/>
      <c r="G413" s="273"/>
    </row>
    <row r="414" spans="1:7">
      <c r="A414" s="273"/>
      <c r="B414" s="273"/>
      <c r="C414" s="277"/>
      <c r="D414" s="273"/>
      <c r="F414" s="273"/>
      <c r="G414" s="273"/>
    </row>
    <row r="415" spans="1:7">
      <c r="A415" s="273"/>
      <c r="B415" s="273"/>
      <c r="C415" s="277"/>
      <c r="D415" s="273"/>
      <c r="F415" s="273"/>
      <c r="G415" s="273"/>
    </row>
    <row r="416" spans="1:7">
      <c r="A416" s="273"/>
      <c r="B416" s="273"/>
      <c r="C416" s="277"/>
      <c r="D416" s="273"/>
      <c r="F416" s="273"/>
      <c r="G416" s="273"/>
    </row>
    <row r="417" spans="1:7">
      <c r="A417" s="273"/>
      <c r="B417" s="273"/>
      <c r="C417" s="277"/>
      <c r="D417" s="273"/>
      <c r="F417" s="273"/>
      <c r="G417" s="273"/>
    </row>
    <row r="418" spans="1:7">
      <c r="A418" s="273"/>
      <c r="B418" s="273"/>
      <c r="C418" s="277"/>
      <c r="D418" s="273"/>
      <c r="F418" s="273"/>
      <c r="G418" s="273"/>
    </row>
    <row r="419" spans="1:7">
      <c r="A419" s="273"/>
      <c r="B419" s="273"/>
      <c r="C419" s="277"/>
      <c r="D419" s="273"/>
      <c r="F419" s="273"/>
      <c r="G419" s="273"/>
    </row>
    <row r="420" spans="1:7">
      <c r="A420" s="273"/>
      <c r="B420" s="273"/>
      <c r="C420" s="277"/>
      <c r="D420" s="273"/>
      <c r="F420" s="273"/>
      <c r="G420" s="273"/>
    </row>
    <row r="421" spans="1:7">
      <c r="A421" s="273"/>
      <c r="B421" s="273"/>
      <c r="C421" s="277"/>
      <c r="D421" s="273"/>
      <c r="F421" s="273"/>
      <c r="G421" s="273"/>
    </row>
    <row r="422" spans="1:7">
      <c r="A422" s="273"/>
      <c r="B422" s="273"/>
      <c r="C422" s="277"/>
      <c r="D422" s="273"/>
      <c r="F422" s="273"/>
      <c r="G422" s="273"/>
    </row>
    <row r="423" spans="1:7">
      <c r="A423" s="273"/>
      <c r="B423" s="273"/>
      <c r="C423" s="277"/>
      <c r="D423" s="273"/>
      <c r="F423" s="273"/>
      <c r="G423" s="273"/>
    </row>
    <row r="424" spans="1:7">
      <c r="A424" s="273"/>
      <c r="B424" s="273"/>
      <c r="C424" s="277"/>
      <c r="D424" s="273"/>
      <c r="F424" s="273"/>
      <c r="G424" s="273"/>
    </row>
    <row r="425" spans="1:7">
      <c r="A425" s="273"/>
      <c r="B425" s="273"/>
      <c r="C425" s="277"/>
      <c r="D425" s="273"/>
      <c r="F425" s="273"/>
      <c r="G425" s="273"/>
    </row>
    <row r="426" spans="1:7">
      <c r="A426" s="273"/>
      <c r="B426" s="273"/>
      <c r="C426" s="277"/>
      <c r="D426" s="273"/>
      <c r="F426" s="273"/>
      <c r="G426" s="273"/>
    </row>
    <row r="427" spans="1:7">
      <c r="A427" s="273"/>
      <c r="B427" s="273"/>
      <c r="C427" s="277"/>
      <c r="D427" s="273"/>
      <c r="F427" s="273"/>
      <c r="G427" s="273"/>
    </row>
    <row r="428" spans="1:7">
      <c r="A428" s="273"/>
      <c r="B428" s="273"/>
      <c r="C428" s="277"/>
      <c r="D428" s="273"/>
      <c r="F428" s="273"/>
      <c r="G428" s="273"/>
    </row>
    <row r="429" spans="1:7">
      <c r="A429" s="273"/>
      <c r="B429" s="273"/>
      <c r="C429" s="277"/>
      <c r="D429" s="273"/>
      <c r="F429" s="273"/>
      <c r="G429" s="273"/>
    </row>
    <row r="430" spans="1:7">
      <c r="A430" s="273"/>
      <c r="B430" s="273"/>
      <c r="C430" s="277"/>
      <c r="D430" s="273"/>
      <c r="F430" s="273"/>
      <c r="G430" s="273"/>
    </row>
    <row r="431" spans="1:7">
      <c r="A431" s="273"/>
      <c r="B431" s="273"/>
      <c r="C431" s="277"/>
      <c r="D431" s="273"/>
      <c r="F431" s="273"/>
      <c r="G431" s="273"/>
    </row>
    <row r="432" spans="1:7">
      <c r="A432" s="273"/>
      <c r="B432" s="273"/>
      <c r="C432" s="277"/>
      <c r="D432" s="273"/>
      <c r="F432" s="273"/>
      <c r="G432" s="273"/>
    </row>
    <row r="433" spans="1:7">
      <c r="A433" s="273"/>
      <c r="B433" s="273"/>
      <c r="C433" s="277"/>
      <c r="D433" s="273"/>
      <c r="F433" s="273"/>
      <c r="G433" s="273"/>
    </row>
    <row r="434" spans="1:7">
      <c r="A434" s="273"/>
      <c r="B434" s="273"/>
      <c r="C434" s="277"/>
      <c r="D434" s="273"/>
      <c r="F434" s="273"/>
      <c r="G434" s="273"/>
    </row>
    <row r="435" spans="1:7">
      <c r="A435" s="273"/>
      <c r="B435" s="273"/>
      <c r="C435" s="277"/>
      <c r="D435" s="273"/>
      <c r="F435" s="273"/>
      <c r="G435" s="273"/>
    </row>
    <row r="436" spans="1:7">
      <c r="A436" s="273"/>
      <c r="B436" s="273"/>
      <c r="C436" s="277"/>
      <c r="D436" s="273"/>
      <c r="F436" s="273"/>
      <c r="G436" s="273"/>
    </row>
    <row r="437" spans="1:7">
      <c r="A437" s="273"/>
      <c r="B437" s="273"/>
      <c r="C437" s="277"/>
      <c r="D437" s="273"/>
      <c r="F437" s="273"/>
      <c r="G437" s="273"/>
    </row>
    <row r="438" spans="1:7">
      <c r="A438" s="273"/>
      <c r="B438" s="273"/>
      <c r="C438" s="277"/>
      <c r="D438" s="273"/>
      <c r="F438" s="273"/>
      <c r="G438" s="273"/>
    </row>
    <row r="439" spans="1:7">
      <c r="A439" s="273"/>
      <c r="B439" s="273"/>
      <c r="C439" s="277"/>
      <c r="D439" s="273"/>
      <c r="F439" s="273"/>
      <c r="G439" s="273"/>
    </row>
    <row r="440" spans="1:7">
      <c r="A440" s="273"/>
      <c r="B440" s="273"/>
      <c r="C440" s="277"/>
      <c r="D440" s="273"/>
      <c r="F440" s="273"/>
      <c r="G440" s="273"/>
    </row>
    <row r="441" spans="1:7">
      <c r="A441" s="273"/>
      <c r="B441" s="273"/>
      <c r="C441" s="277"/>
      <c r="D441" s="273"/>
      <c r="F441" s="273"/>
      <c r="G441" s="273"/>
    </row>
    <row r="442" spans="1:7">
      <c r="A442" s="273"/>
      <c r="B442" s="273"/>
      <c r="C442" s="277"/>
      <c r="D442" s="273"/>
      <c r="F442" s="273"/>
      <c r="G442" s="273"/>
    </row>
    <row r="443" spans="1:7">
      <c r="A443" s="273"/>
      <c r="B443" s="273"/>
      <c r="C443" s="277"/>
      <c r="D443" s="273"/>
      <c r="F443" s="273"/>
      <c r="G443" s="273"/>
    </row>
    <row r="444" spans="1:7">
      <c r="A444" s="273"/>
      <c r="B444" s="273"/>
      <c r="C444" s="277"/>
      <c r="D444" s="273"/>
      <c r="F444" s="273"/>
      <c r="G444" s="273"/>
    </row>
    <row r="445" spans="1:7">
      <c r="A445" s="273"/>
      <c r="B445" s="273"/>
      <c r="C445" s="277"/>
      <c r="D445" s="273"/>
      <c r="F445" s="273"/>
      <c r="G445" s="273"/>
    </row>
    <row r="446" spans="1:7">
      <c r="A446" s="273"/>
      <c r="B446" s="273"/>
      <c r="C446" s="277"/>
      <c r="D446" s="273"/>
      <c r="F446" s="273"/>
      <c r="G446" s="273"/>
    </row>
    <row r="447" spans="1:7">
      <c r="A447" s="273"/>
      <c r="B447" s="273"/>
      <c r="C447" s="277"/>
      <c r="D447" s="273"/>
      <c r="F447" s="273"/>
      <c r="G447" s="273"/>
    </row>
    <row r="448" spans="1:7">
      <c r="A448" s="273"/>
      <c r="B448" s="273"/>
      <c r="C448" s="277"/>
      <c r="D448" s="273"/>
      <c r="F448" s="273"/>
      <c r="G448" s="273"/>
    </row>
    <row r="449" spans="1:7">
      <c r="A449" s="273"/>
      <c r="B449" s="273"/>
      <c r="C449" s="277"/>
      <c r="D449" s="273"/>
      <c r="F449" s="273"/>
      <c r="G449" s="273"/>
    </row>
    <row r="450" spans="1:7">
      <c r="A450" s="273"/>
      <c r="B450" s="273"/>
      <c r="C450" s="277"/>
      <c r="D450" s="273"/>
      <c r="F450" s="273"/>
      <c r="G450" s="273"/>
    </row>
    <row r="451" spans="1:7">
      <c r="A451" s="273"/>
      <c r="B451" s="273"/>
      <c r="C451" s="277"/>
      <c r="D451" s="273"/>
      <c r="F451" s="273"/>
      <c r="G451" s="273"/>
    </row>
    <row r="452" spans="1:7">
      <c r="A452" s="273"/>
      <c r="B452" s="273"/>
      <c r="C452" s="277"/>
      <c r="D452" s="273"/>
      <c r="F452" s="273"/>
      <c r="G452" s="273"/>
    </row>
    <row r="453" spans="1:7">
      <c r="A453" s="273"/>
      <c r="B453" s="273"/>
      <c r="C453" s="277"/>
      <c r="D453" s="273"/>
      <c r="F453" s="273"/>
      <c r="G453" s="273"/>
    </row>
    <row r="454" spans="1:7">
      <c r="A454" s="273"/>
      <c r="B454" s="273"/>
      <c r="C454" s="277"/>
      <c r="D454" s="273"/>
      <c r="F454" s="273"/>
      <c r="G454" s="273"/>
    </row>
    <row r="455" spans="1:7">
      <c r="A455" s="273"/>
      <c r="B455" s="273"/>
      <c r="C455" s="277"/>
      <c r="D455" s="273"/>
      <c r="F455" s="273"/>
      <c r="G455" s="273"/>
    </row>
    <row r="456" spans="1:7">
      <c r="A456" s="273"/>
      <c r="B456" s="273"/>
      <c r="C456" s="277"/>
      <c r="D456" s="273"/>
      <c r="F456" s="273"/>
      <c r="G456" s="273"/>
    </row>
    <row r="457" spans="1:7">
      <c r="A457" s="273"/>
      <c r="B457" s="273"/>
      <c r="C457" s="277"/>
      <c r="D457" s="273"/>
      <c r="F457" s="273"/>
      <c r="G457" s="273"/>
    </row>
    <row r="458" spans="1:7">
      <c r="A458" s="273"/>
      <c r="B458" s="273"/>
      <c r="C458" s="277"/>
      <c r="D458" s="273"/>
      <c r="F458" s="273"/>
      <c r="G458" s="273"/>
    </row>
    <row r="459" spans="1:7">
      <c r="A459" s="273"/>
      <c r="B459" s="273"/>
      <c r="C459" s="277"/>
      <c r="D459" s="273"/>
      <c r="F459" s="273"/>
      <c r="G459" s="273"/>
    </row>
    <row r="460" spans="1:7">
      <c r="A460" s="273"/>
      <c r="B460" s="273"/>
      <c r="C460" s="277"/>
      <c r="D460" s="273"/>
      <c r="F460" s="273"/>
      <c r="G460" s="273"/>
    </row>
    <row r="461" spans="1:7">
      <c r="A461" s="273"/>
      <c r="B461" s="273"/>
      <c r="C461" s="277"/>
      <c r="D461" s="273"/>
      <c r="F461" s="273"/>
      <c r="G461" s="273"/>
    </row>
    <row r="462" spans="1:7">
      <c r="A462" s="273"/>
      <c r="B462" s="273"/>
      <c r="C462" s="277"/>
      <c r="D462" s="273"/>
      <c r="F462" s="273"/>
      <c r="G462" s="273"/>
    </row>
    <row r="463" spans="1:7">
      <c r="A463" s="273"/>
      <c r="B463" s="273"/>
      <c r="C463" s="277"/>
      <c r="D463" s="273"/>
      <c r="F463" s="273"/>
      <c r="G463" s="273"/>
    </row>
    <row r="464" spans="1:7">
      <c r="A464" s="273"/>
      <c r="B464" s="273"/>
      <c r="C464" s="277"/>
      <c r="D464" s="273"/>
      <c r="F464" s="273"/>
      <c r="G464" s="273"/>
    </row>
    <row r="465" spans="1:7">
      <c r="A465" s="273"/>
      <c r="B465" s="273"/>
      <c r="C465" s="277"/>
      <c r="D465" s="273"/>
      <c r="F465" s="273"/>
      <c r="G465" s="273"/>
    </row>
    <row r="466" spans="1:7">
      <c r="A466" s="273"/>
      <c r="B466" s="273"/>
      <c r="C466" s="277"/>
      <c r="D466" s="273"/>
      <c r="F466" s="273"/>
      <c r="G466" s="273"/>
    </row>
    <row r="467" spans="1:7">
      <c r="A467" s="273"/>
      <c r="B467" s="273"/>
      <c r="C467" s="277"/>
      <c r="D467" s="273"/>
      <c r="F467" s="273"/>
      <c r="G467" s="273"/>
    </row>
    <row r="468" spans="1:7">
      <c r="A468" s="273"/>
      <c r="B468" s="273"/>
      <c r="C468" s="277"/>
      <c r="D468" s="273"/>
      <c r="F468" s="273"/>
      <c r="G468" s="273"/>
    </row>
    <row r="469" spans="1:7">
      <c r="A469" s="273"/>
      <c r="B469" s="273"/>
      <c r="C469" s="277"/>
      <c r="D469" s="273"/>
      <c r="F469" s="273"/>
      <c r="G469" s="273"/>
    </row>
    <row r="470" spans="1:7">
      <c r="A470" s="273"/>
      <c r="B470" s="273"/>
      <c r="C470" s="277"/>
      <c r="D470" s="273"/>
      <c r="F470" s="273"/>
      <c r="G470" s="273"/>
    </row>
    <row r="471" spans="1:7">
      <c r="A471" s="273"/>
      <c r="B471" s="273"/>
      <c r="C471" s="277"/>
      <c r="D471" s="273"/>
      <c r="F471" s="273"/>
      <c r="G471" s="273"/>
    </row>
    <row r="472" spans="1:7">
      <c r="A472" s="273"/>
      <c r="B472" s="273"/>
      <c r="C472" s="277"/>
      <c r="D472" s="273"/>
      <c r="F472" s="273"/>
      <c r="G472" s="273"/>
    </row>
    <row r="473" spans="1:7">
      <c r="A473" s="273"/>
      <c r="B473" s="273"/>
      <c r="C473" s="277"/>
      <c r="D473" s="273"/>
      <c r="F473" s="273"/>
      <c r="G473" s="273"/>
    </row>
    <row r="474" spans="1:7">
      <c r="A474" s="273"/>
      <c r="B474" s="273"/>
      <c r="C474" s="277"/>
      <c r="D474" s="273"/>
      <c r="F474" s="273"/>
      <c r="G474" s="273"/>
    </row>
    <row r="475" spans="1:7">
      <c r="A475" s="273"/>
      <c r="B475" s="273"/>
      <c r="C475" s="277"/>
      <c r="D475" s="273"/>
      <c r="F475" s="273"/>
      <c r="G475" s="273"/>
    </row>
    <row r="476" spans="1:7">
      <c r="A476" s="273"/>
      <c r="B476" s="273"/>
      <c r="C476" s="277"/>
      <c r="D476" s="273"/>
      <c r="F476" s="273"/>
      <c r="G476" s="273"/>
    </row>
    <row r="477" spans="1:7">
      <c r="A477" s="273"/>
      <c r="B477" s="273"/>
      <c r="C477" s="277"/>
      <c r="D477" s="273"/>
      <c r="F477" s="273"/>
      <c r="G477" s="273"/>
    </row>
    <row r="478" spans="1:7">
      <c r="A478" s="273"/>
      <c r="B478" s="273"/>
      <c r="C478" s="277"/>
      <c r="D478" s="273"/>
      <c r="F478" s="273"/>
      <c r="G478" s="273"/>
    </row>
    <row r="479" spans="1:7">
      <c r="A479" s="273"/>
      <c r="B479" s="273"/>
      <c r="C479" s="277"/>
      <c r="D479" s="273"/>
      <c r="F479" s="273"/>
      <c r="G479" s="273"/>
    </row>
    <row r="480" spans="1:7">
      <c r="A480" s="273"/>
      <c r="B480" s="273"/>
      <c r="C480" s="277"/>
      <c r="D480" s="273"/>
      <c r="F480" s="273"/>
      <c r="G480" s="273"/>
    </row>
    <row r="481" spans="1:7">
      <c r="A481" s="273"/>
      <c r="B481" s="273"/>
      <c r="C481" s="277"/>
      <c r="D481" s="273"/>
      <c r="F481" s="273"/>
      <c r="G481" s="273"/>
    </row>
    <row r="482" spans="1:7">
      <c r="A482" s="273"/>
      <c r="B482" s="273"/>
      <c r="C482" s="277"/>
      <c r="D482" s="273"/>
      <c r="F482" s="273"/>
      <c r="G482" s="273"/>
    </row>
    <row r="483" spans="1:7">
      <c r="A483" s="273"/>
      <c r="B483" s="273"/>
      <c r="C483" s="277"/>
      <c r="D483" s="273"/>
      <c r="F483" s="273"/>
      <c r="G483" s="273"/>
    </row>
    <row r="484" spans="1:7">
      <c r="A484" s="273"/>
      <c r="B484" s="273"/>
      <c r="C484" s="277"/>
      <c r="D484" s="273"/>
      <c r="F484" s="273"/>
      <c r="G484" s="273"/>
    </row>
    <row r="485" spans="1:7">
      <c r="A485" s="273"/>
      <c r="B485" s="273"/>
      <c r="C485" s="277"/>
      <c r="D485" s="273"/>
      <c r="F485" s="273"/>
      <c r="G485" s="273"/>
    </row>
    <row r="486" spans="1:7">
      <c r="A486" s="273"/>
      <c r="B486" s="273"/>
      <c r="C486" s="277"/>
      <c r="D486" s="273"/>
      <c r="F486" s="273"/>
      <c r="G486" s="273"/>
    </row>
    <row r="487" spans="1:7">
      <c r="A487" s="273"/>
      <c r="B487" s="273"/>
      <c r="C487" s="277"/>
      <c r="D487" s="273"/>
      <c r="F487" s="273"/>
      <c r="G487" s="273"/>
    </row>
    <row r="488" spans="1:7">
      <c r="A488" s="273"/>
      <c r="B488" s="273"/>
      <c r="C488" s="277"/>
      <c r="D488" s="273"/>
      <c r="F488" s="273"/>
      <c r="G488" s="273"/>
    </row>
    <row r="489" spans="1:7">
      <c r="A489" s="273"/>
      <c r="B489" s="273"/>
      <c r="C489" s="277"/>
      <c r="D489" s="273"/>
      <c r="F489" s="273"/>
      <c r="G489" s="273"/>
    </row>
    <row r="490" spans="1:7">
      <c r="A490" s="273"/>
      <c r="B490" s="273"/>
      <c r="C490" s="277"/>
      <c r="D490" s="273"/>
      <c r="F490" s="273"/>
      <c r="G490" s="273"/>
    </row>
    <row r="491" spans="1:7">
      <c r="A491" s="273"/>
      <c r="B491" s="273"/>
      <c r="C491" s="277"/>
      <c r="D491" s="273"/>
      <c r="F491" s="273"/>
      <c r="G491" s="273"/>
    </row>
    <row r="492" spans="1:7">
      <c r="A492" s="273"/>
      <c r="B492" s="273"/>
      <c r="C492" s="277"/>
      <c r="D492" s="273"/>
      <c r="F492" s="273"/>
      <c r="G492" s="273"/>
    </row>
    <row r="493" spans="1:7">
      <c r="A493" s="273"/>
      <c r="B493" s="273"/>
      <c r="C493" s="277"/>
      <c r="D493" s="273"/>
      <c r="F493" s="273"/>
      <c r="G493" s="273"/>
    </row>
    <row r="494" spans="1:7">
      <c r="A494" s="273"/>
      <c r="B494" s="273"/>
      <c r="C494" s="277"/>
      <c r="D494" s="273"/>
      <c r="F494" s="273"/>
      <c r="G494" s="273"/>
    </row>
    <row r="495" spans="1:7">
      <c r="A495" s="273"/>
      <c r="B495" s="273"/>
      <c r="C495" s="277"/>
      <c r="D495" s="273"/>
      <c r="F495" s="273"/>
      <c r="G495" s="273"/>
    </row>
    <row r="496" spans="1:7">
      <c r="A496" s="273"/>
      <c r="B496" s="273"/>
      <c r="C496" s="277"/>
      <c r="D496" s="273"/>
      <c r="F496" s="273"/>
      <c r="G496" s="273"/>
    </row>
    <row r="497" spans="1:7">
      <c r="A497" s="273"/>
      <c r="B497" s="273"/>
      <c r="C497" s="277"/>
      <c r="D497" s="273"/>
      <c r="F497" s="273"/>
      <c r="G497" s="273"/>
    </row>
    <row r="498" spans="1:7">
      <c r="A498" s="273"/>
      <c r="B498" s="273"/>
      <c r="C498" s="277"/>
      <c r="D498" s="273"/>
      <c r="F498" s="273"/>
      <c r="G498" s="273"/>
    </row>
    <row r="499" spans="1:7">
      <c r="A499" s="273"/>
      <c r="B499" s="273"/>
      <c r="C499" s="277"/>
      <c r="D499" s="273"/>
      <c r="F499" s="273"/>
      <c r="G499" s="273"/>
    </row>
    <row r="500" spans="1:7">
      <c r="A500" s="273"/>
      <c r="B500" s="273"/>
      <c r="C500" s="277"/>
      <c r="D500" s="273"/>
      <c r="F500" s="273"/>
      <c r="G500" s="273"/>
    </row>
    <row r="501" spans="1:7">
      <c r="A501" s="273"/>
      <c r="B501" s="273"/>
      <c r="C501" s="277"/>
      <c r="D501" s="273"/>
      <c r="F501" s="273"/>
      <c r="G501" s="273"/>
    </row>
    <row r="502" spans="1:7">
      <c r="A502" s="273"/>
      <c r="B502" s="273"/>
      <c r="C502" s="277"/>
      <c r="D502" s="273"/>
      <c r="F502" s="273"/>
      <c r="G502" s="273"/>
    </row>
    <row r="503" spans="1:7">
      <c r="A503" s="273"/>
      <c r="B503" s="273"/>
      <c r="C503" s="277"/>
      <c r="D503" s="273"/>
      <c r="F503" s="273"/>
      <c r="G503" s="273"/>
    </row>
    <row r="504" spans="1:7">
      <c r="A504" s="273"/>
      <c r="B504" s="273"/>
      <c r="C504" s="277"/>
      <c r="D504" s="273"/>
      <c r="F504" s="273"/>
      <c r="G504" s="273"/>
    </row>
    <row r="505" spans="1:7">
      <c r="A505" s="273"/>
      <c r="B505" s="273"/>
      <c r="C505" s="277"/>
      <c r="D505" s="273"/>
      <c r="F505" s="273"/>
      <c r="G505" s="273"/>
    </row>
    <row r="506" spans="1:7">
      <c r="A506" s="273"/>
      <c r="B506" s="273"/>
      <c r="C506" s="277"/>
      <c r="D506" s="273"/>
      <c r="F506" s="273"/>
      <c r="G506" s="273"/>
    </row>
    <row r="507" spans="1:7">
      <c r="A507" s="273"/>
      <c r="B507" s="273"/>
      <c r="C507" s="277"/>
      <c r="D507" s="273"/>
      <c r="F507" s="273"/>
      <c r="G507" s="273"/>
    </row>
    <row r="508" spans="1:7">
      <c r="A508" s="273"/>
      <c r="B508" s="273"/>
      <c r="C508" s="277"/>
      <c r="D508" s="273"/>
      <c r="F508" s="273"/>
      <c r="G508" s="273"/>
    </row>
    <row r="509" spans="1:7">
      <c r="A509" s="273"/>
      <c r="B509" s="273"/>
      <c r="C509" s="277"/>
      <c r="D509" s="273"/>
      <c r="F509" s="273"/>
      <c r="G509" s="273"/>
    </row>
    <row r="510" spans="1:7">
      <c r="A510" s="273"/>
      <c r="B510" s="273"/>
      <c r="C510" s="277"/>
      <c r="D510" s="273"/>
      <c r="F510" s="273"/>
      <c r="G510" s="273"/>
    </row>
    <row r="511" spans="1:7">
      <c r="A511" s="273"/>
      <c r="B511" s="273"/>
      <c r="C511" s="277"/>
      <c r="D511" s="273"/>
      <c r="F511" s="273"/>
      <c r="G511" s="273"/>
    </row>
    <row r="512" spans="1:7">
      <c r="A512" s="273"/>
      <c r="B512" s="273"/>
      <c r="C512" s="277"/>
      <c r="D512" s="273"/>
      <c r="F512" s="273"/>
      <c r="G512" s="273"/>
    </row>
    <row r="513" spans="1:7">
      <c r="A513" s="273"/>
      <c r="B513" s="273"/>
      <c r="C513" s="277"/>
      <c r="D513" s="273"/>
      <c r="F513" s="273"/>
      <c r="G513" s="273"/>
    </row>
    <row r="514" spans="1:7">
      <c r="A514" s="273"/>
      <c r="B514" s="273"/>
      <c r="C514" s="277"/>
      <c r="D514" s="273"/>
      <c r="F514" s="273"/>
      <c r="G514" s="273"/>
    </row>
    <row r="515" spans="1:7">
      <c r="A515" s="273"/>
      <c r="B515" s="273"/>
      <c r="C515" s="277"/>
      <c r="D515" s="273"/>
      <c r="F515" s="273"/>
      <c r="G515" s="273"/>
    </row>
    <row r="516" spans="1:7">
      <c r="A516" s="273"/>
      <c r="B516" s="273"/>
      <c r="C516" s="277"/>
      <c r="D516" s="273"/>
      <c r="F516" s="273"/>
      <c r="G516" s="273"/>
    </row>
    <row r="517" spans="1:7">
      <c r="A517" s="273"/>
      <c r="B517" s="273"/>
      <c r="C517" s="277"/>
      <c r="D517" s="273"/>
      <c r="F517" s="273"/>
      <c r="G517" s="273"/>
    </row>
    <row r="518" spans="1:7">
      <c r="A518" s="273"/>
      <c r="B518" s="273"/>
      <c r="C518" s="277"/>
      <c r="D518" s="273"/>
      <c r="F518" s="273"/>
      <c r="G518" s="273"/>
    </row>
    <row r="519" spans="1:7">
      <c r="A519" s="273"/>
      <c r="B519" s="273"/>
      <c r="C519" s="277"/>
      <c r="D519" s="273"/>
      <c r="F519" s="273"/>
      <c r="G519" s="273"/>
    </row>
    <row r="520" spans="1:7">
      <c r="A520" s="273"/>
      <c r="B520" s="273"/>
      <c r="C520" s="277"/>
      <c r="D520" s="273"/>
      <c r="F520" s="273"/>
      <c r="G520" s="273"/>
    </row>
    <row r="521" spans="1:7">
      <c r="A521" s="273"/>
      <c r="B521" s="273"/>
      <c r="C521" s="277"/>
      <c r="D521" s="273"/>
      <c r="F521" s="273"/>
      <c r="G521" s="273"/>
    </row>
    <row r="522" spans="1:7">
      <c r="A522" s="273"/>
      <c r="B522" s="273"/>
      <c r="C522" s="277"/>
      <c r="D522" s="273"/>
      <c r="F522" s="273"/>
      <c r="G522" s="273"/>
    </row>
    <row r="523" spans="1:7">
      <c r="A523" s="273"/>
      <c r="B523" s="273"/>
      <c r="C523" s="277"/>
      <c r="D523" s="273"/>
      <c r="F523" s="273"/>
      <c r="G523" s="273"/>
    </row>
    <row r="524" spans="1:7">
      <c r="A524" s="273"/>
      <c r="B524" s="273"/>
      <c r="C524" s="277"/>
      <c r="D524" s="273"/>
      <c r="F524" s="273"/>
      <c r="G524" s="273"/>
    </row>
    <row r="525" spans="1:7">
      <c r="A525" s="273"/>
      <c r="B525" s="273"/>
      <c r="C525" s="277"/>
      <c r="D525" s="273"/>
      <c r="F525" s="273"/>
      <c r="G525" s="273"/>
    </row>
    <row r="526" spans="1:7">
      <c r="A526" s="273"/>
      <c r="B526" s="273"/>
      <c r="C526" s="277"/>
      <c r="D526" s="273"/>
      <c r="F526" s="273"/>
      <c r="G526" s="273"/>
    </row>
    <row r="527" spans="1:7">
      <c r="A527" s="273"/>
      <c r="B527" s="273"/>
      <c r="C527" s="277"/>
      <c r="D527" s="273"/>
      <c r="F527" s="273"/>
      <c r="G527" s="273"/>
    </row>
    <row r="528" spans="1:7">
      <c r="A528" s="273"/>
      <c r="B528" s="273"/>
      <c r="C528" s="277"/>
      <c r="D528" s="273"/>
      <c r="F528" s="273"/>
      <c r="G528" s="273"/>
    </row>
    <row r="529" spans="1:7">
      <c r="A529" s="273"/>
      <c r="B529" s="273"/>
      <c r="C529" s="277"/>
      <c r="D529" s="273"/>
      <c r="F529" s="273"/>
      <c r="G529" s="273"/>
    </row>
    <row r="530" spans="1:7">
      <c r="A530" s="273"/>
      <c r="B530" s="273"/>
      <c r="C530" s="277"/>
      <c r="D530" s="273"/>
      <c r="F530" s="273"/>
      <c r="G530" s="273"/>
    </row>
    <row r="531" spans="1:7">
      <c r="A531" s="273"/>
      <c r="B531" s="273"/>
      <c r="C531" s="277"/>
      <c r="D531" s="273"/>
      <c r="F531" s="273"/>
      <c r="G531" s="273"/>
    </row>
    <row r="532" spans="1:7">
      <c r="A532" s="273"/>
      <c r="B532" s="273"/>
      <c r="C532" s="277"/>
      <c r="D532" s="273"/>
      <c r="F532" s="273"/>
      <c r="G532" s="273"/>
    </row>
    <row r="533" spans="1:7">
      <c r="A533" s="273"/>
      <c r="B533" s="273"/>
      <c r="C533" s="277"/>
      <c r="D533" s="273"/>
      <c r="F533" s="273"/>
      <c r="G533" s="273"/>
    </row>
    <row r="534" spans="1:7">
      <c r="A534" s="273"/>
      <c r="B534" s="273"/>
      <c r="C534" s="277"/>
      <c r="D534" s="273"/>
      <c r="F534" s="273"/>
      <c r="G534" s="273"/>
    </row>
    <row r="535" spans="1:7">
      <c r="A535" s="273"/>
      <c r="B535" s="273"/>
      <c r="C535" s="277"/>
      <c r="D535" s="273"/>
      <c r="F535" s="273"/>
      <c r="G535" s="273"/>
    </row>
    <row r="536" spans="1:7">
      <c r="A536" s="273"/>
      <c r="B536" s="273"/>
      <c r="C536" s="277"/>
      <c r="D536" s="273"/>
      <c r="F536" s="273"/>
      <c r="G536" s="273"/>
    </row>
    <row r="537" spans="1:7">
      <c r="A537" s="273"/>
      <c r="B537" s="273"/>
      <c r="C537" s="277"/>
      <c r="D537" s="273"/>
      <c r="F537" s="273"/>
      <c r="G537" s="273"/>
    </row>
    <row r="538" spans="1:7">
      <c r="A538" s="273"/>
      <c r="B538" s="273"/>
      <c r="C538" s="277"/>
      <c r="D538" s="273"/>
      <c r="F538" s="273"/>
      <c r="G538" s="273"/>
    </row>
    <row r="539" spans="1:7">
      <c r="A539" s="273"/>
      <c r="B539" s="273"/>
      <c r="C539" s="277"/>
      <c r="D539" s="273"/>
      <c r="F539" s="273"/>
      <c r="G539" s="273"/>
    </row>
    <row r="540" spans="1:7">
      <c r="A540" s="273"/>
      <c r="B540" s="273"/>
      <c r="C540" s="277"/>
      <c r="D540" s="273"/>
      <c r="F540" s="273"/>
      <c r="G540" s="273"/>
    </row>
    <row r="541" spans="1:7">
      <c r="A541" s="273"/>
      <c r="B541" s="273"/>
      <c r="C541" s="277"/>
      <c r="D541" s="273"/>
      <c r="F541" s="273"/>
      <c r="G541" s="273"/>
    </row>
    <row r="542" spans="1:7">
      <c r="A542" s="273"/>
      <c r="B542" s="273"/>
      <c r="C542" s="277"/>
      <c r="D542" s="273"/>
      <c r="F542" s="273"/>
      <c r="G542" s="273"/>
    </row>
    <row r="543" spans="1:7">
      <c r="A543" s="273"/>
      <c r="B543" s="273"/>
      <c r="C543" s="277"/>
      <c r="D543" s="273"/>
      <c r="F543" s="273"/>
      <c r="G543" s="273"/>
    </row>
    <row r="544" spans="1:7">
      <c r="A544" s="273"/>
      <c r="B544" s="273"/>
      <c r="C544" s="277"/>
      <c r="D544" s="273"/>
      <c r="F544" s="273"/>
      <c r="G544" s="273"/>
    </row>
    <row r="545" spans="1:7">
      <c r="A545" s="273"/>
      <c r="B545" s="273"/>
      <c r="C545" s="277"/>
      <c r="D545" s="273"/>
      <c r="F545" s="273"/>
      <c r="G545" s="273"/>
    </row>
    <row r="546" spans="1:7">
      <c r="A546" s="273"/>
      <c r="B546" s="273"/>
      <c r="C546" s="277"/>
      <c r="D546" s="273"/>
      <c r="F546" s="273"/>
      <c r="G546" s="273"/>
    </row>
    <row r="547" spans="1:7">
      <c r="A547" s="273"/>
      <c r="B547" s="273"/>
      <c r="C547" s="277"/>
      <c r="D547" s="273"/>
      <c r="F547" s="273"/>
      <c r="G547" s="273"/>
    </row>
    <row r="548" spans="1:7">
      <c r="A548" s="273"/>
      <c r="B548" s="273"/>
      <c r="C548" s="277"/>
      <c r="D548" s="273"/>
      <c r="F548" s="273"/>
      <c r="G548" s="273"/>
    </row>
    <row r="549" spans="1:7">
      <c r="A549" s="273"/>
      <c r="B549" s="273"/>
      <c r="C549" s="277"/>
      <c r="D549" s="273"/>
      <c r="F549" s="273"/>
      <c r="G549" s="273"/>
    </row>
    <row r="550" spans="1:7">
      <c r="A550" s="273"/>
      <c r="B550" s="273"/>
      <c r="C550" s="277"/>
      <c r="D550" s="273"/>
      <c r="F550" s="273"/>
      <c r="G550" s="273"/>
    </row>
    <row r="551" spans="1:7">
      <c r="A551" s="273"/>
      <c r="B551" s="273"/>
      <c r="C551" s="277"/>
      <c r="D551" s="273"/>
      <c r="F551" s="273"/>
      <c r="G551" s="273"/>
    </row>
    <row r="552" spans="1:7">
      <c r="A552" s="273"/>
      <c r="B552" s="273"/>
      <c r="C552" s="277"/>
      <c r="D552" s="273"/>
      <c r="F552" s="273"/>
      <c r="G552" s="273"/>
    </row>
    <row r="553" spans="1:7">
      <c r="A553" s="273"/>
      <c r="B553" s="273"/>
      <c r="C553" s="277"/>
      <c r="D553" s="273"/>
      <c r="F553" s="273"/>
      <c r="G553" s="273"/>
    </row>
    <row r="554" spans="1:7">
      <c r="A554" s="273"/>
      <c r="B554" s="273"/>
      <c r="C554" s="277"/>
      <c r="D554" s="273"/>
      <c r="F554" s="273"/>
      <c r="G554" s="273"/>
    </row>
    <row r="555" spans="1:7">
      <c r="A555" s="273"/>
      <c r="B555" s="273"/>
      <c r="C555" s="277"/>
      <c r="D555" s="273"/>
      <c r="F555" s="273"/>
      <c r="G555" s="273"/>
    </row>
    <row r="556" spans="1:7">
      <c r="A556" s="273"/>
      <c r="B556" s="273"/>
      <c r="C556" s="277"/>
      <c r="D556" s="273"/>
      <c r="F556" s="273"/>
      <c r="G556" s="273"/>
    </row>
    <row r="557" spans="1:7">
      <c r="A557" s="273"/>
      <c r="B557" s="273"/>
      <c r="C557" s="277"/>
      <c r="D557" s="273"/>
      <c r="F557" s="273"/>
      <c r="G557" s="273"/>
    </row>
    <row r="558" spans="1:7">
      <c r="A558" s="273"/>
      <c r="B558" s="273"/>
      <c r="C558" s="277"/>
      <c r="D558" s="273"/>
      <c r="F558" s="273"/>
      <c r="G558" s="273"/>
    </row>
    <row r="559" spans="1:7">
      <c r="A559" s="273"/>
      <c r="B559" s="273"/>
      <c r="C559" s="277"/>
      <c r="D559" s="273"/>
      <c r="F559" s="273"/>
      <c r="G559" s="273"/>
    </row>
    <row r="560" spans="1:7">
      <c r="A560" s="273"/>
      <c r="B560" s="273"/>
      <c r="C560" s="277"/>
      <c r="D560" s="273"/>
      <c r="F560" s="273"/>
      <c r="G560" s="273"/>
    </row>
    <row r="561" spans="1:7">
      <c r="A561" s="273"/>
      <c r="B561" s="273"/>
      <c r="C561" s="277"/>
      <c r="D561" s="273"/>
      <c r="F561" s="273"/>
      <c r="G561" s="273"/>
    </row>
    <row r="562" spans="1:7">
      <c r="A562" s="273"/>
      <c r="B562" s="273"/>
      <c r="C562" s="277"/>
      <c r="D562" s="273"/>
      <c r="F562" s="273"/>
      <c r="G562" s="273"/>
    </row>
    <row r="563" spans="1:7">
      <c r="A563" s="273"/>
      <c r="B563" s="273"/>
      <c r="C563" s="277"/>
      <c r="D563" s="273"/>
      <c r="F563" s="273"/>
      <c r="G563" s="273"/>
    </row>
    <row r="564" spans="1:7">
      <c r="A564" s="273"/>
      <c r="B564" s="273"/>
      <c r="C564" s="277"/>
      <c r="D564" s="273"/>
      <c r="F564" s="273"/>
      <c r="G564" s="273"/>
    </row>
    <row r="565" spans="1:7">
      <c r="A565" s="273"/>
      <c r="B565" s="273"/>
      <c r="C565" s="277"/>
      <c r="D565" s="273"/>
      <c r="F565" s="273"/>
      <c r="G565" s="273"/>
    </row>
    <row r="566" spans="1:7">
      <c r="A566" s="273"/>
      <c r="B566" s="273"/>
      <c r="C566" s="277"/>
      <c r="D566" s="273"/>
      <c r="F566" s="273"/>
      <c r="G566" s="273"/>
    </row>
    <row r="567" spans="1:7">
      <c r="A567" s="273"/>
      <c r="B567" s="273"/>
      <c r="C567" s="277"/>
      <c r="D567" s="273"/>
      <c r="F567" s="273"/>
      <c r="G567" s="273"/>
    </row>
    <row r="568" spans="1:7">
      <c r="A568" s="273"/>
      <c r="B568" s="273"/>
      <c r="C568" s="277"/>
      <c r="D568" s="273"/>
      <c r="F568" s="273"/>
      <c r="G568" s="273"/>
    </row>
    <row r="569" spans="1:7">
      <c r="A569" s="273"/>
      <c r="B569" s="273"/>
      <c r="C569" s="277"/>
      <c r="D569" s="273"/>
      <c r="F569" s="273"/>
      <c r="G569" s="273"/>
    </row>
    <row r="570" spans="1:7">
      <c r="A570" s="273"/>
      <c r="B570" s="273"/>
      <c r="C570" s="277"/>
      <c r="D570" s="273"/>
      <c r="F570" s="273"/>
      <c r="G570" s="273"/>
    </row>
    <row r="571" spans="1:7">
      <c r="A571" s="273"/>
      <c r="B571" s="273"/>
      <c r="C571" s="277"/>
      <c r="D571" s="273"/>
      <c r="F571" s="273"/>
      <c r="G571" s="273"/>
    </row>
    <row r="572" spans="1:7">
      <c r="A572" s="273"/>
      <c r="B572" s="273"/>
      <c r="C572" s="277"/>
      <c r="D572" s="273"/>
      <c r="F572" s="273"/>
      <c r="G572" s="273"/>
    </row>
    <row r="573" spans="1:7">
      <c r="A573" s="273"/>
      <c r="B573" s="273"/>
      <c r="C573" s="277"/>
      <c r="D573" s="273"/>
      <c r="F573" s="273"/>
      <c r="G573" s="273"/>
    </row>
    <row r="574" spans="1:7">
      <c r="A574" s="273"/>
      <c r="B574" s="273"/>
      <c r="C574" s="277"/>
      <c r="D574" s="273"/>
      <c r="F574" s="273"/>
      <c r="G574" s="273"/>
    </row>
    <row r="575" spans="1:7">
      <c r="A575" s="273"/>
      <c r="B575" s="273"/>
      <c r="C575" s="277"/>
      <c r="D575" s="273"/>
      <c r="F575" s="273"/>
      <c r="G575" s="273"/>
    </row>
    <row r="576" spans="1:7">
      <c r="A576" s="273"/>
      <c r="B576" s="273"/>
      <c r="C576" s="277"/>
      <c r="D576" s="273"/>
      <c r="F576" s="273"/>
      <c r="G576" s="273"/>
    </row>
    <row r="577" spans="1:7">
      <c r="A577" s="273"/>
      <c r="B577" s="273"/>
      <c r="C577" s="277"/>
      <c r="D577" s="273"/>
      <c r="F577" s="273"/>
      <c r="G577" s="273"/>
    </row>
    <row r="578" spans="1:7">
      <c r="A578" s="273"/>
      <c r="B578" s="273"/>
      <c r="C578" s="277"/>
      <c r="D578" s="273"/>
      <c r="F578" s="273"/>
      <c r="G578" s="273"/>
    </row>
    <row r="579" spans="1:7">
      <c r="A579" s="273"/>
      <c r="B579" s="273"/>
      <c r="C579" s="277"/>
      <c r="D579" s="273"/>
      <c r="F579" s="273"/>
      <c r="G579" s="273"/>
    </row>
    <row r="580" spans="1:7">
      <c r="A580" s="273"/>
      <c r="B580" s="273"/>
      <c r="C580" s="277"/>
      <c r="D580" s="273"/>
      <c r="F580" s="273"/>
      <c r="G580" s="273"/>
    </row>
    <row r="581" spans="1:7">
      <c r="A581" s="273"/>
      <c r="B581" s="273"/>
      <c r="C581" s="277"/>
      <c r="D581" s="273"/>
      <c r="F581" s="273"/>
      <c r="G581" s="273"/>
    </row>
    <row r="582" spans="1:7">
      <c r="A582" s="273"/>
      <c r="B582" s="273"/>
      <c r="C582" s="277"/>
      <c r="D582" s="273"/>
      <c r="F582" s="273"/>
      <c r="G582" s="273"/>
    </row>
    <row r="583" spans="1:7">
      <c r="A583" s="273"/>
      <c r="B583" s="273"/>
      <c r="C583" s="277"/>
      <c r="D583" s="273"/>
      <c r="F583" s="273"/>
      <c r="G583" s="273"/>
    </row>
    <row r="584" spans="1:7">
      <c r="A584" s="273"/>
      <c r="B584" s="273"/>
      <c r="C584" s="277"/>
      <c r="D584" s="273"/>
      <c r="F584" s="273"/>
      <c r="G584" s="273"/>
    </row>
    <row r="585" spans="1:7">
      <c r="A585" s="273"/>
      <c r="B585" s="273"/>
      <c r="C585" s="277"/>
      <c r="D585" s="273"/>
      <c r="F585" s="273"/>
      <c r="G585" s="273"/>
    </row>
    <row r="586" spans="1:7">
      <c r="A586" s="273"/>
      <c r="B586" s="273"/>
      <c r="C586" s="277"/>
      <c r="D586" s="273"/>
      <c r="F586" s="273"/>
      <c r="G586" s="273"/>
    </row>
    <row r="587" spans="1:7">
      <c r="A587" s="273"/>
      <c r="B587" s="273"/>
      <c r="C587" s="277"/>
      <c r="D587" s="273"/>
      <c r="F587" s="273"/>
      <c r="G587" s="273"/>
    </row>
    <row r="588" spans="1:7">
      <c r="A588" s="273"/>
      <c r="B588" s="273"/>
      <c r="C588" s="277"/>
      <c r="D588" s="273"/>
      <c r="F588" s="273"/>
      <c r="G588" s="273"/>
    </row>
    <row r="589" spans="1:7">
      <c r="A589" s="273"/>
      <c r="B589" s="273"/>
      <c r="C589" s="277"/>
      <c r="D589" s="273"/>
      <c r="F589" s="273"/>
      <c r="G589" s="273"/>
    </row>
    <row r="590" spans="1:7">
      <c r="A590" s="273"/>
      <c r="B590" s="273"/>
      <c r="C590" s="277"/>
      <c r="D590" s="273"/>
      <c r="F590" s="273"/>
      <c r="G590" s="273"/>
    </row>
    <row r="591" spans="1:7">
      <c r="A591" s="273"/>
      <c r="B591" s="273"/>
      <c r="C591" s="277"/>
      <c r="D591" s="273"/>
      <c r="F591" s="273"/>
      <c r="G591" s="273"/>
    </row>
    <row r="592" spans="1:7">
      <c r="A592" s="273"/>
      <c r="B592" s="273"/>
      <c r="C592" s="277"/>
      <c r="D592" s="273"/>
      <c r="F592" s="273"/>
      <c r="G592" s="273"/>
    </row>
    <row r="593" spans="1:7">
      <c r="A593" s="273"/>
      <c r="B593" s="273"/>
      <c r="C593" s="277"/>
      <c r="D593" s="273"/>
      <c r="F593" s="273"/>
      <c r="G593" s="273"/>
    </row>
    <row r="594" spans="1:7">
      <c r="A594" s="273"/>
      <c r="B594" s="273"/>
      <c r="C594" s="277"/>
      <c r="D594" s="273"/>
      <c r="F594" s="273"/>
      <c r="G594" s="273"/>
    </row>
    <row r="595" spans="1:7">
      <c r="A595" s="273"/>
      <c r="B595" s="273"/>
      <c r="C595" s="277"/>
      <c r="D595" s="273"/>
      <c r="F595" s="273"/>
      <c r="G595" s="273"/>
    </row>
    <row r="596" spans="1:7">
      <c r="A596" s="273"/>
      <c r="B596" s="273"/>
      <c r="C596" s="277"/>
      <c r="D596" s="273"/>
      <c r="F596" s="273"/>
      <c r="G596" s="273"/>
    </row>
    <row r="597" spans="1:7">
      <c r="A597" s="273"/>
      <c r="B597" s="273"/>
      <c r="C597" s="277"/>
      <c r="D597" s="273"/>
      <c r="F597" s="273"/>
      <c r="G597" s="273"/>
    </row>
    <row r="598" spans="1:7">
      <c r="A598" s="273"/>
      <c r="B598" s="273"/>
      <c r="C598" s="277"/>
      <c r="D598" s="273"/>
      <c r="F598" s="273"/>
      <c r="G598" s="273"/>
    </row>
    <row r="599" spans="1:7">
      <c r="A599" s="273"/>
      <c r="B599" s="273"/>
      <c r="C599" s="277"/>
      <c r="D599" s="273"/>
      <c r="F599" s="273"/>
      <c r="G599" s="273"/>
    </row>
    <row r="600" spans="1:7">
      <c r="A600" s="273"/>
      <c r="B600" s="273"/>
      <c r="C600" s="277"/>
      <c r="D600" s="273"/>
      <c r="F600" s="273"/>
      <c r="G600" s="273"/>
    </row>
    <row r="601" spans="1:7">
      <c r="A601" s="273"/>
      <c r="B601" s="273"/>
      <c r="C601" s="277"/>
      <c r="D601" s="273"/>
      <c r="F601" s="273"/>
      <c r="G601" s="273"/>
    </row>
    <row r="602" spans="1:7">
      <c r="A602" s="273"/>
      <c r="B602" s="273"/>
      <c r="C602" s="277"/>
      <c r="D602" s="273"/>
      <c r="F602" s="273"/>
      <c r="G602" s="273"/>
    </row>
    <row r="603" spans="1:7">
      <c r="A603" s="273"/>
      <c r="B603" s="273"/>
      <c r="C603" s="277"/>
      <c r="D603" s="273"/>
      <c r="F603" s="273"/>
      <c r="G603" s="273"/>
    </row>
    <row r="604" spans="1:7">
      <c r="A604" s="273"/>
      <c r="B604" s="273"/>
      <c r="C604" s="277"/>
      <c r="D604" s="273"/>
      <c r="F604" s="273"/>
      <c r="G604" s="273"/>
    </row>
    <row r="605" spans="1:7">
      <c r="C605" s="277"/>
      <c r="D605" s="273"/>
      <c r="F605" s="273"/>
      <c r="G605" s="273"/>
    </row>
    <row r="606" spans="1:7">
      <c r="C606" s="277"/>
      <c r="D606" s="273"/>
      <c r="F606" s="273"/>
      <c r="G606" s="273"/>
    </row>
    <row r="607" spans="1:7">
      <c r="C607" s="277"/>
      <c r="D607" s="273"/>
      <c r="F607" s="273"/>
      <c r="G607" s="273"/>
    </row>
    <row r="608" spans="1:7">
      <c r="C608" s="277"/>
      <c r="D608" s="273"/>
      <c r="F608" s="273"/>
      <c r="G608" s="273"/>
    </row>
    <row r="609" spans="3:7">
      <c r="C609" s="277"/>
      <c r="D609" s="273"/>
      <c r="F609" s="273"/>
      <c r="G609" s="273"/>
    </row>
    <row r="610" spans="3:7">
      <c r="C610" s="277"/>
      <c r="D610" s="273"/>
      <c r="F610" s="273"/>
      <c r="G610" s="273"/>
    </row>
    <row r="611" spans="3:7">
      <c r="C611" s="277"/>
      <c r="D611" s="273"/>
      <c r="F611" s="273"/>
      <c r="G611" s="273"/>
    </row>
    <row r="612" spans="3:7">
      <c r="C612" s="277"/>
      <c r="D612" s="273"/>
      <c r="F612" s="273"/>
      <c r="G612" s="273"/>
    </row>
    <row r="613" spans="3:7">
      <c r="C613" s="277"/>
      <c r="D613" s="273"/>
      <c r="F613" s="273"/>
      <c r="G613" s="273"/>
    </row>
    <row r="614" spans="3:7">
      <c r="C614" s="277"/>
      <c r="D614" s="273"/>
      <c r="F614" s="273"/>
      <c r="G614" s="273"/>
    </row>
    <row r="615" spans="3:7">
      <c r="C615" s="277"/>
      <c r="D615" s="273"/>
      <c r="F615" s="273"/>
      <c r="G615" s="273"/>
    </row>
    <row r="616" spans="3:7">
      <c r="C616" s="277"/>
      <c r="D616" s="273"/>
      <c r="F616" s="273"/>
      <c r="G616" s="273"/>
    </row>
    <row r="617" spans="3:7">
      <c r="C617" s="277"/>
      <c r="D617" s="273"/>
      <c r="F617" s="273"/>
      <c r="G617" s="273"/>
    </row>
    <row r="618" spans="3:7">
      <c r="C618" s="277"/>
      <c r="D618" s="273"/>
      <c r="F618" s="273"/>
      <c r="G618" s="273"/>
    </row>
    <row r="619" spans="3:7">
      <c r="C619" s="277"/>
      <c r="D619" s="273"/>
      <c r="F619" s="273"/>
      <c r="G619" s="273"/>
    </row>
    <row r="620" spans="3:7">
      <c r="C620" s="277"/>
      <c r="D620" s="273"/>
      <c r="F620" s="273"/>
      <c r="G620" s="273"/>
    </row>
    <row r="621" spans="3:7">
      <c r="C621" s="277"/>
      <c r="D621" s="273"/>
      <c r="F621" s="273"/>
      <c r="G621" s="273"/>
    </row>
    <row r="622" spans="3:7">
      <c r="C622" s="277"/>
      <c r="D622" s="273"/>
      <c r="F622" s="273"/>
      <c r="G622" s="273"/>
    </row>
    <row r="623" spans="3:7">
      <c r="C623" s="277"/>
      <c r="D623" s="273"/>
      <c r="F623" s="273"/>
      <c r="G623" s="273"/>
    </row>
    <row r="624" spans="3:7">
      <c r="C624" s="277"/>
      <c r="D624" s="273"/>
      <c r="F624" s="273"/>
      <c r="G624" s="273"/>
    </row>
    <row r="625" spans="3:7">
      <c r="C625" s="277"/>
      <c r="D625" s="273"/>
      <c r="F625" s="273"/>
      <c r="G625" s="273"/>
    </row>
    <row r="626" spans="3:7">
      <c r="C626" s="277"/>
      <c r="D626" s="273"/>
      <c r="F626" s="273"/>
      <c r="G626" s="273"/>
    </row>
    <row r="627" spans="3:7">
      <c r="C627" s="277"/>
      <c r="D627" s="273"/>
      <c r="F627" s="273"/>
      <c r="G627" s="273"/>
    </row>
    <row r="628" spans="3:7">
      <c r="C628" s="277"/>
      <c r="D628" s="273"/>
      <c r="F628" s="273"/>
      <c r="G628" s="273"/>
    </row>
    <row r="629" spans="3:7">
      <c r="C629" s="277"/>
      <c r="D629" s="273"/>
      <c r="F629" s="273"/>
      <c r="G629" s="273"/>
    </row>
    <row r="630" spans="3:7">
      <c r="C630" s="277"/>
      <c r="D630" s="273"/>
      <c r="F630" s="273"/>
      <c r="G630" s="273"/>
    </row>
    <row r="631" spans="3:7">
      <c r="C631" s="277"/>
      <c r="D631" s="273"/>
      <c r="F631" s="273"/>
      <c r="G631" s="273"/>
    </row>
    <row r="632" spans="3:7">
      <c r="C632" s="277"/>
      <c r="D632" s="273"/>
      <c r="F632" s="273"/>
      <c r="G632" s="273"/>
    </row>
    <row r="633" spans="3:7">
      <c r="C633" s="277"/>
      <c r="D633" s="273"/>
      <c r="F633" s="273"/>
      <c r="G633" s="273"/>
    </row>
    <row r="634" spans="3:7">
      <c r="C634" s="277"/>
      <c r="D634" s="273"/>
      <c r="F634" s="273"/>
      <c r="G634" s="273"/>
    </row>
    <row r="635" spans="3:7">
      <c r="C635" s="277"/>
      <c r="D635" s="273"/>
      <c r="F635" s="273"/>
      <c r="G635" s="273"/>
    </row>
    <row r="636" spans="3:7">
      <c r="C636" s="277"/>
      <c r="D636" s="273"/>
      <c r="F636" s="273"/>
      <c r="G636" s="273"/>
    </row>
    <row r="637" spans="3:7">
      <c r="C637" s="277"/>
      <c r="D637" s="273"/>
      <c r="F637" s="273"/>
      <c r="G637" s="273"/>
    </row>
    <row r="638" spans="3:7">
      <c r="C638" s="277"/>
      <c r="D638" s="273"/>
      <c r="F638" s="273"/>
      <c r="G638" s="273"/>
    </row>
    <row r="639" spans="3:7">
      <c r="C639" s="277"/>
      <c r="D639" s="273"/>
      <c r="F639" s="273"/>
      <c r="G639" s="273"/>
    </row>
    <row r="640" spans="3:7">
      <c r="C640" s="277"/>
      <c r="D640" s="273"/>
      <c r="F640" s="273"/>
      <c r="G640" s="273"/>
    </row>
    <row r="641" spans="3:7">
      <c r="C641" s="277"/>
      <c r="D641" s="273"/>
      <c r="F641" s="273"/>
      <c r="G641" s="273"/>
    </row>
    <row r="642" spans="3:7">
      <c r="C642" s="277"/>
      <c r="D642" s="273"/>
      <c r="F642" s="273"/>
      <c r="G642" s="273"/>
    </row>
    <row r="643" spans="3:7">
      <c r="C643" s="277"/>
      <c r="D643" s="273"/>
      <c r="F643" s="273"/>
      <c r="G643" s="273"/>
    </row>
    <row r="644" spans="3:7">
      <c r="C644" s="277"/>
      <c r="D644" s="273"/>
      <c r="F644" s="273"/>
      <c r="G644" s="273"/>
    </row>
    <row r="645" spans="3:7">
      <c r="C645" s="277"/>
      <c r="D645" s="273"/>
      <c r="F645" s="273"/>
      <c r="G645" s="273"/>
    </row>
    <row r="646" spans="3:7">
      <c r="C646" s="277"/>
      <c r="D646" s="273"/>
      <c r="F646" s="273"/>
      <c r="G646" s="273"/>
    </row>
    <row r="647" spans="3:7">
      <c r="C647" s="277"/>
      <c r="D647" s="273"/>
      <c r="F647" s="273"/>
      <c r="G647" s="273"/>
    </row>
    <row r="648" spans="3:7">
      <c r="C648" s="277"/>
      <c r="D648" s="273"/>
      <c r="F648" s="273"/>
      <c r="G648" s="273"/>
    </row>
    <row r="649" spans="3:7">
      <c r="C649" s="277"/>
      <c r="D649" s="273"/>
      <c r="F649" s="273"/>
      <c r="G649" s="273"/>
    </row>
    <row r="650" spans="3:7">
      <c r="C650" s="277"/>
      <c r="D650" s="273"/>
      <c r="F650" s="273"/>
      <c r="G650" s="273"/>
    </row>
    <row r="651" spans="3:7">
      <c r="C651" s="277"/>
      <c r="D651" s="273"/>
      <c r="F651" s="273"/>
      <c r="G651" s="273"/>
    </row>
    <row r="652" spans="3:7">
      <c r="C652" s="274"/>
      <c r="D652" s="273"/>
      <c r="F652" s="273"/>
      <c r="G652" s="273"/>
    </row>
    <row r="653" spans="3:7">
      <c r="C653" s="274"/>
      <c r="D653" s="273"/>
      <c r="F653" s="273"/>
      <c r="G653" s="273"/>
    </row>
    <row r="654" spans="3:7">
      <c r="C654" s="274"/>
      <c r="D654" s="273"/>
      <c r="F654" s="273"/>
      <c r="G654" s="273"/>
    </row>
    <row r="655" spans="3:7">
      <c r="C655" s="274"/>
      <c r="D655" s="273"/>
      <c r="F655" s="273"/>
      <c r="G655" s="273"/>
    </row>
    <row r="656" spans="3:7">
      <c r="C656" s="274"/>
      <c r="D656" s="273"/>
      <c r="F656" s="273"/>
      <c r="G656" s="273"/>
    </row>
    <row r="657" spans="3:7">
      <c r="C657" s="274"/>
      <c r="D657" s="273"/>
      <c r="F657" s="273"/>
      <c r="G657" s="273"/>
    </row>
    <row r="658" spans="3:7">
      <c r="C658" s="274"/>
      <c r="D658" s="273"/>
      <c r="F658" s="273"/>
      <c r="G658" s="273"/>
    </row>
    <row r="659" spans="3:7">
      <c r="C659" s="274"/>
      <c r="D659" s="273"/>
      <c r="F659" s="273"/>
      <c r="G659" s="273"/>
    </row>
    <row r="660" spans="3:7">
      <c r="C660" s="274"/>
      <c r="D660" s="273"/>
      <c r="F660" s="273"/>
      <c r="G660" s="273"/>
    </row>
    <row r="661" spans="3:7">
      <c r="C661" s="274"/>
      <c r="D661" s="273"/>
      <c r="F661" s="273"/>
      <c r="G661" s="273"/>
    </row>
    <row r="662" spans="3:7">
      <c r="C662" s="274"/>
      <c r="D662" s="273"/>
      <c r="F662" s="273"/>
      <c r="G662" s="273"/>
    </row>
    <row r="663" spans="3:7">
      <c r="C663" s="274"/>
      <c r="D663" s="273"/>
      <c r="F663" s="273"/>
      <c r="G663" s="273"/>
    </row>
    <row r="664" spans="3:7">
      <c r="C664" s="274"/>
      <c r="D664" s="273"/>
      <c r="F664" s="273"/>
      <c r="G664" s="273"/>
    </row>
    <row r="665" spans="3:7">
      <c r="C665" s="274"/>
      <c r="D665" s="273"/>
      <c r="F665" s="273"/>
      <c r="G665" s="273"/>
    </row>
    <row r="666" spans="3:7">
      <c r="C666" s="274"/>
      <c r="D666" s="273"/>
      <c r="F666" s="273"/>
      <c r="G666" s="273"/>
    </row>
    <row r="667" spans="3:7">
      <c r="C667" s="274"/>
      <c r="D667" s="273"/>
      <c r="F667" s="273"/>
      <c r="G667" s="273"/>
    </row>
    <row r="668" spans="3:7">
      <c r="C668" s="274"/>
      <c r="D668" s="273"/>
      <c r="F668" s="273"/>
      <c r="G668" s="273"/>
    </row>
    <row r="669" spans="3:7">
      <c r="C669" s="274"/>
      <c r="D669" s="273"/>
      <c r="F669" s="273"/>
      <c r="G669" s="273"/>
    </row>
    <row r="670" spans="3:7">
      <c r="C670" s="274"/>
      <c r="D670" s="273"/>
      <c r="F670" s="273"/>
      <c r="G670" s="273"/>
    </row>
    <row r="671" spans="3:7">
      <c r="C671" s="274"/>
      <c r="D671" s="273"/>
      <c r="F671" s="273"/>
      <c r="G671" s="273"/>
    </row>
    <row r="672" spans="3:7">
      <c r="C672" s="274"/>
      <c r="D672" s="273"/>
      <c r="F672" s="273"/>
      <c r="G672" s="273"/>
    </row>
    <row r="673" spans="3:7">
      <c r="C673" s="274"/>
      <c r="D673" s="273"/>
      <c r="F673" s="273"/>
      <c r="G673" s="273"/>
    </row>
    <row r="674" spans="3:7">
      <c r="C674" s="274"/>
      <c r="D674" s="273"/>
      <c r="F674" s="273"/>
      <c r="G674" s="273"/>
    </row>
    <row r="675" spans="3:7">
      <c r="C675" s="274"/>
      <c r="D675" s="273"/>
      <c r="F675" s="273"/>
      <c r="G675" s="273"/>
    </row>
    <row r="676" spans="3:7">
      <c r="C676" s="274"/>
      <c r="D676" s="273"/>
      <c r="F676" s="273"/>
      <c r="G676" s="273"/>
    </row>
    <row r="677" spans="3:7">
      <c r="C677" s="274"/>
      <c r="D677" s="273"/>
      <c r="F677" s="273"/>
      <c r="G677" s="273"/>
    </row>
    <row r="678" spans="3:7">
      <c r="C678" s="274"/>
      <c r="D678" s="273"/>
      <c r="F678" s="273"/>
      <c r="G678" s="273"/>
    </row>
    <row r="679" spans="3:7">
      <c r="C679" s="274"/>
      <c r="D679" s="273"/>
      <c r="F679" s="273"/>
      <c r="G679" s="273"/>
    </row>
    <row r="680" spans="3:7">
      <c r="C680" s="274"/>
      <c r="D680" s="273"/>
      <c r="F680" s="273"/>
      <c r="G680" s="273"/>
    </row>
    <row r="681" spans="3:7">
      <c r="C681" s="274"/>
      <c r="D681" s="273"/>
      <c r="F681" s="273"/>
      <c r="G681" s="273"/>
    </row>
    <row r="682" spans="3:7">
      <c r="C682" s="274"/>
      <c r="D682" s="273"/>
      <c r="F682" s="273"/>
      <c r="G682" s="273"/>
    </row>
    <row r="683" spans="3:7">
      <c r="C683" s="274"/>
      <c r="D683" s="273"/>
      <c r="F683" s="273"/>
      <c r="G683" s="273"/>
    </row>
    <row r="684" spans="3:7">
      <c r="C684" s="274"/>
      <c r="D684" s="273"/>
      <c r="F684" s="273"/>
      <c r="G684" s="273"/>
    </row>
    <row r="685" spans="3:7">
      <c r="C685" s="274"/>
      <c r="D685" s="273"/>
      <c r="F685" s="273"/>
      <c r="G685" s="273"/>
    </row>
    <row r="686" spans="3:7">
      <c r="C686" s="274"/>
      <c r="D686" s="273"/>
      <c r="F686" s="273"/>
      <c r="G686" s="273"/>
    </row>
    <row r="687" spans="3:7">
      <c r="C687" s="274"/>
      <c r="D687" s="273"/>
      <c r="F687" s="273"/>
      <c r="G687" s="273"/>
    </row>
    <row r="688" spans="3:7">
      <c r="C688" s="274"/>
      <c r="D688" s="273"/>
      <c r="F688" s="273"/>
      <c r="G688" s="273"/>
    </row>
    <row r="689" spans="3:7">
      <c r="C689" s="274"/>
      <c r="D689" s="273"/>
      <c r="F689" s="273"/>
      <c r="G689" s="273"/>
    </row>
    <row r="690" spans="3:7">
      <c r="C690" s="274"/>
      <c r="D690" s="273"/>
      <c r="F690" s="273"/>
      <c r="G690" s="273"/>
    </row>
    <row r="691" spans="3:7">
      <c r="C691" s="274"/>
      <c r="D691" s="273"/>
      <c r="F691" s="273"/>
      <c r="G691" s="273"/>
    </row>
    <row r="692" spans="3:7">
      <c r="C692" s="274"/>
      <c r="D692" s="273"/>
      <c r="F692" s="273"/>
      <c r="G692" s="273"/>
    </row>
    <row r="693" spans="3:7">
      <c r="C693" s="274"/>
      <c r="D693" s="273"/>
      <c r="F693" s="273"/>
      <c r="G693" s="273"/>
    </row>
    <row r="694" spans="3:7">
      <c r="C694" s="274"/>
      <c r="D694" s="273"/>
      <c r="F694" s="273"/>
      <c r="G694" s="273"/>
    </row>
    <row r="695" spans="3:7">
      <c r="C695" s="274"/>
      <c r="D695" s="273"/>
      <c r="F695" s="273"/>
      <c r="G695" s="273"/>
    </row>
    <row r="696" spans="3:7">
      <c r="C696" s="274"/>
      <c r="D696" s="273"/>
      <c r="F696" s="273"/>
      <c r="G696" s="273"/>
    </row>
    <row r="697" spans="3:7">
      <c r="C697" s="274"/>
      <c r="D697" s="273"/>
      <c r="F697" s="273"/>
      <c r="G697" s="273"/>
    </row>
    <row r="698" spans="3:7">
      <c r="C698" s="274"/>
      <c r="D698" s="273"/>
      <c r="F698" s="273"/>
      <c r="G698" s="273"/>
    </row>
    <row r="699" spans="3:7">
      <c r="C699" s="274"/>
      <c r="D699" s="273"/>
      <c r="F699" s="273"/>
      <c r="G699" s="273"/>
    </row>
    <row r="700" spans="3:7">
      <c r="C700" s="274"/>
      <c r="D700" s="273"/>
      <c r="F700" s="273"/>
      <c r="G700" s="273"/>
    </row>
    <row r="701" spans="3:7">
      <c r="C701" s="274"/>
      <c r="D701" s="273"/>
      <c r="F701" s="273"/>
      <c r="G701" s="273"/>
    </row>
    <row r="702" spans="3:7">
      <c r="C702" s="274"/>
      <c r="D702" s="273"/>
      <c r="F702" s="273"/>
      <c r="G702" s="273"/>
    </row>
    <row r="703" spans="3:7">
      <c r="C703" s="274"/>
      <c r="D703" s="273"/>
      <c r="F703" s="273"/>
      <c r="G703" s="273"/>
    </row>
    <row r="704" spans="3:7">
      <c r="C704" s="274"/>
      <c r="D704" s="273"/>
      <c r="F704" s="273"/>
      <c r="G704" s="273"/>
    </row>
    <row r="705" spans="3:7">
      <c r="C705" s="274"/>
      <c r="D705" s="273"/>
      <c r="F705" s="273"/>
      <c r="G705" s="273"/>
    </row>
    <row r="706" spans="3:7">
      <c r="C706" s="274"/>
      <c r="D706" s="273"/>
      <c r="F706" s="273"/>
      <c r="G706" s="273"/>
    </row>
    <row r="707" spans="3:7">
      <c r="C707" s="274"/>
      <c r="D707" s="273"/>
      <c r="F707" s="273"/>
      <c r="G707" s="273"/>
    </row>
    <row r="708" spans="3:7">
      <c r="C708" s="274"/>
      <c r="D708" s="273"/>
      <c r="F708" s="273"/>
      <c r="G708" s="273"/>
    </row>
    <row r="709" spans="3:7">
      <c r="C709" s="274"/>
      <c r="D709" s="273"/>
      <c r="F709" s="273"/>
      <c r="G709" s="273"/>
    </row>
    <row r="710" spans="3:7">
      <c r="C710" s="274"/>
      <c r="D710" s="273"/>
      <c r="F710" s="273"/>
      <c r="G710" s="273"/>
    </row>
    <row r="711" spans="3:7">
      <c r="C711" s="274"/>
      <c r="D711" s="273"/>
      <c r="F711" s="273"/>
      <c r="G711" s="273"/>
    </row>
    <row r="712" spans="3:7">
      <c r="C712" s="274"/>
      <c r="D712" s="273"/>
      <c r="F712" s="273"/>
      <c r="G712" s="273"/>
    </row>
    <row r="713" spans="3:7">
      <c r="C713" s="274"/>
      <c r="D713" s="273"/>
      <c r="F713" s="273"/>
      <c r="G713" s="273"/>
    </row>
    <row r="714" spans="3:7">
      <c r="C714" s="274"/>
      <c r="D714" s="273"/>
      <c r="F714" s="273"/>
      <c r="G714" s="273"/>
    </row>
    <row r="715" spans="3:7">
      <c r="C715" s="274"/>
      <c r="D715" s="273"/>
      <c r="F715" s="273"/>
      <c r="G715" s="273"/>
    </row>
    <row r="716" spans="3:7">
      <c r="C716" s="274"/>
      <c r="D716" s="273"/>
    </row>
    <row r="717" spans="3:7">
      <c r="C717" s="274"/>
      <c r="D717" s="273"/>
    </row>
    <row r="718" spans="3:7">
      <c r="C718" s="274"/>
      <c r="D718" s="273"/>
    </row>
    <row r="719" spans="3:7">
      <c r="C719" s="274"/>
      <c r="D719" s="273"/>
    </row>
    <row r="720" spans="3:7">
      <c r="C720" s="274"/>
      <c r="D720" s="273"/>
    </row>
    <row r="721" spans="3:4">
      <c r="C721" s="274"/>
      <c r="D721" s="273"/>
    </row>
    <row r="722" spans="3:4">
      <c r="C722" s="274"/>
      <c r="D722" s="273"/>
    </row>
    <row r="723" spans="3:4">
      <c r="C723" s="274"/>
      <c r="D723" s="273"/>
    </row>
    <row r="724" spans="3:4">
      <c r="C724" s="274"/>
      <c r="D724" s="273"/>
    </row>
    <row r="725" spans="3:4">
      <c r="C725" s="274"/>
      <c r="D725" s="273"/>
    </row>
    <row r="726" spans="3:4">
      <c r="C726" s="274"/>
      <c r="D726" s="273"/>
    </row>
    <row r="727" spans="3:4">
      <c r="C727" s="274"/>
      <c r="D727" s="273"/>
    </row>
    <row r="728" spans="3:4">
      <c r="C728" s="274"/>
      <c r="D728" s="273"/>
    </row>
    <row r="729" spans="3:4">
      <c r="C729" s="274"/>
      <c r="D729" s="273"/>
    </row>
    <row r="730" spans="3:4">
      <c r="C730" s="274"/>
      <c r="D730" s="273"/>
    </row>
    <row r="731" spans="3:4">
      <c r="C731" s="274"/>
      <c r="D731" s="273"/>
    </row>
    <row r="732" spans="3:4">
      <c r="C732" s="274"/>
      <c r="D732" s="273"/>
    </row>
    <row r="733" spans="3:4">
      <c r="C733" s="274"/>
      <c r="D733" s="273"/>
    </row>
    <row r="734" spans="3:4">
      <c r="C734" s="274"/>
      <c r="D734" s="273"/>
    </row>
    <row r="735" spans="3:4">
      <c r="C735" s="274"/>
      <c r="D735" s="273"/>
    </row>
    <row r="736" spans="3:4">
      <c r="C736" s="274"/>
      <c r="D736" s="273"/>
    </row>
    <row r="737" spans="3:4">
      <c r="C737" s="274"/>
      <c r="D737" s="273"/>
    </row>
    <row r="738" spans="3:4">
      <c r="C738" s="274"/>
      <c r="D738" s="273"/>
    </row>
    <row r="739" spans="3:4">
      <c r="C739" s="274"/>
      <c r="D739" s="273"/>
    </row>
    <row r="740" spans="3:4">
      <c r="C740" s="274"/>
      <c r="D740" s="273"/>
    </row>
    <row r="741" spans="3:4">
      <c r="C741" s="274"/>
      <c r="D741" s="273"/>
    </row>
    <row r="742" spans="3:4">
      <c r="C742" s="274"/>
      <c r="D742" s="273"/>
    </row>
    <row r="743" spans="3:4">
      <c r="C743" s="274"/>
      <c r="D743" s="273"/>
    </row>
    <row r="744" spans="3:4">
      <c r="C744" s="274"/>
      <c r="D744" s="273"/>
    </row>
    <row r="745" spans="3:4">
      <c r="C745" s="274"/>
      <c r="D745" s="273"/>
    </row>
    <row r="746" spans="3:4">
      <c r="C746" s="274"/>
      <c r="D746" s="273"/>
    </row>
    <row r="747" spans="3:4">
      <c r="C747" s="274"/>
      <c r="D747" s="273"/>
    </row>
    <row r="748" spans="3:4">
      <c r="C748" s="274"/>
      <c r="D748" s="273"/>
    </row>
    <row r="749" spans="3:4">
      <c r="C749" s="274"/>
      <c r="D749" s="273"/>
    </row>
    <row r="750" spans="3:4">
      <c r="C750" s="274"/>
      <c r="D750" s="273"/>
    </row>
    <row r="751" spans="3:4">
      <c r="C751" s="274"/>
      <c r="D751" s="273"/>
    </row>
    <row r="752" spans="3:4">
      <c r="C752" s="274"/>
      <c r="D752" s="273"/>
    </row>
    <row r="753" spans="3:4">
      <c r="C753" s="274"/>
      <c r="D753" s="273"/>
    </row>
    <row r="754" spans="3:4">
      <c r="C754" s="274"/>
      <c r="D754" s="273"/>
    </row>
    <row r="755" spans="3:4">
      <c r="C755" s="274"/>
      <c r="D755" s="273"/>
    </row>
    <row r="756" spans="3:4">
      <c r="C756" s="274"/>
      <c r="D756" s="273"/>
    </row>
    <row r="757" spans="3:4">
      <c r="C757" s="274"/>
      <c r="D757" s="273"/>
    </row>
    <row r="758" spans="3:4">
      <c r="C758" s="274"/>
      <c r="D758" s="273"/>
    </row>
    <row r="759" spans="3:4">
      <c r="C759" s="274"/>
      <c r="D759" s="273"/>
    </row>
    <row r="760" spans="3:4">
      <c r="C760" s="274"/>
      <c r="D760" s="273"/>
    </row>
    <row r="761" spans="3:4">
      <c r="C761" s="274"/>
      <c r="D761" s="273"/>
    </row>
    <row r="762" spans="3:4">
      <c r="C762" s="274"/>
      <c r="D762" s="273"/>
    </row>
    <row r="763" spans="3:4">
      <c r="C763" s="274"/>
      <c r="D763" s="273"/>
    </row>
    <row r="764" spans="3:4">
      <c r="C764" s="274"/>
      <c r="D764" s="273"/>
    </row>
    <row r="765" spans="3:4">
      <c r="C765" s="274"/>
      <c r="D765" s="273"/>
    </row>
    <row r="766" spans="3:4">
      <c r="C766" s="274"/>
      <c r="D766" s="273"/>
    </row>
    <row r="767" spans="3:4">
      <c r="C767" s="274"/>
      <c r="D767" s="273"/>
    </row>
    <row r="768" spans="3:4">
      <c r="C768" s="274"/>
      <c r="D768" s="273"/>
    </row>
    <row r="769" spans="3:4">
      <c r="C769" s="274"/>
      <c r="D769" s="273"/>
    </row>
    <row r="770" spans="3:4">
      <c r="C770" s="274"/>
      <c r="D770" s="273"/>
    </row>
    <row r="771" spans="3:4">
      <c r="C771" s="274"/>
      <c r="D771" s="273"/>
    </row>
    <row r="772" spans="3:4">
      <c r="C772" s="274"/>
      <c r="D772" s="273"/>
    </row>
    <row r="773" spans="3:4">
      <c r="C773" s="274"/>
      <c r="D773" s="273"/>
    </row>
    <row r="774" spans="3:4">
      <c r="C774" s="274"/>
      <c r="D774" s="273"/>
    </row>
    <row r="775" spans="3:4">
      <c r="C775" s="274"/>
      <c r="D775" s="273"/>
    </row>
    <row r="776" spans="3:4">
      <c r="C776" s="274"/>
      <c r="D776" s="273"/>
    </row>
    <row r="777" spans="3:4">
      <c r="C777" s="274"/>
      <c r="D777" s="273"/>
    </row>
    <row r="778" spans="3:4">
      <c r="C778" s="274"/>
      <c r="D778" s="273"/>
    </row>
    <row r="779" spans="3:4">
      <c r="C779" s="274"/>
      <c r="D779" s="273"/>
    </row>
    <row r="780" spans="3:4">
      <c r="C780" s="274"/>
      <c r="D780" s="273"/>
    </row>
    <row r="781" spans="3:4">
      <c r="C781" s="274"/>
      <c r="D781" s="273"/>
    </row>
    <row r="782" spans="3:4">
      <c r="C782" s="274"/>
      <c r="D782" s="273"/>
    </row>
    <row r="783" spans="3:4">
      <c r="C783" s="274"/>
      <c r="D783" s="273"/>
    </row>
    <row r="784" spans="3:4">
      <c r="C784" s="274"/>
      <c r="D784" s="273"/>
    </row>
    <row r="785" spans="3:4">
      <c r="C785" s="274"/>
      <c r="D785" s="273"/>
    </row>
    <row r="786" spans="3:4">
      <c r="C786" s="274"/>
      <c r="D786" s="273"/>
    </row>
    <row r="787" spans="3:4">
      <c r="C787" s="274"/>
      <c r="D787" s="273"/>
    </row>
    <row r="788" spans="3:4">
      <c r="C788" s="274"/>
      <c r="D788" s="273"/>
    </row>
    <row r="789" spans="3:4">
      <c r="C789" s="274"/>
      <c r="D789" s="273"/>
    </row>
    <row r="790" spans="3:4">
      <c r="C790" s="274"/>
      <c r="D790" s="273"/>
    </row>
    <row r="791" spans="3:4">
      <c r="C791" s="274"/>
      <c r="D791" s="273"/>
    </row>
    <row r="792" spans="3:4">
      <c r="C792" s="274"/>
    </row>
    <row r="793" spans="3:4">
      <c r="C793" s="274"/>
    </row>
    <row r="794" spans="3:4">
      <c r="C794" s="274"/>
    </row>
    <row r="795" spans="3:4">
      <c r="C795" s="274"/>
    </row>
    <row r="796" spans="3:4">
      <c r="C796" s="274"/>
    </row>
    <row r="797" spans="3:4">
      <c r="C797" s="274"/>
    </row>
    <row r="798" spans="3:4">
      <c r="C798" s="274"/>
    </row>
    <row r="799" spans="3:4">
      <c r="C799" s="274"/>
    </row>
    <row r="800" spans="3:4">
      <c r="C800" s="274"/>
    </row>
    <row r="801" spans="3:3">
      <c r="C801" s="274"/>
    </row>
    <row r="802" spans="3:3">
      <c r="C802" s="274"/>
    </row>
    <row r="803" spans="3:3">
      <c r="C803" s="274"/>
    </row>
    <row r="804" spans="3:3">
      <c r="C804" s="274"/>
    </row>
    <row r="805" spans="3:3">
      <c r="C805" s="274"/>
    </row>
    <row r="806" spans="3:3">
      <c r="C806" s="274"/>
    </row>
    <row r="807" spans="3:3">
      <c r="C807" s="274"/>
    </row>
    <row r="808" spans="3:3">
      <c r="C808" s="274"/>
    </row>
    <row r="809" spans="3:3">
      <c r="C809" s="274"/>
    </row>
    <row r="810" spans="3:3">
      <c r="C810" s="274"/>
    </row>
    <row r="811" spans="3:3">
      <c r="C811" s="274"/>
    </row>
    <row r="812" spans="3:3">
      <c r="C812" s="274"/>
    </row>
    <row r="813" spans="3:3">
      <c r="C813" s="274"/>
    </row>
    <row r="814" spans="3:3">
      <c r="C814" s="274"/>
    </row>
    <row r="815" spans="3:3">
      <c r="C815" s="274"/>
    </row>
    <row r="816" spans="3:3">
      <c r="C816" s="274"/>
    </row>
    <row r="817" spans="3:3">
      <c r="C817" s="274"/>
    </row>
    <row r="818" spans="3:3">
      <c r="C818" s="274"/>
    </row>
    <row r="819" spans="3:3">
      <c r="C819" s="274"/>
    </row>
    <row r="820" spans="3:3">
      <c r="C820" s="274"/>
    </row>
    <row r="821" spans="3:3">
      <c r="C821" s="274"/>
    </row>
    <row r="822" spans="3:3">
      <c r="C822" s="274"/>
    </row>
    <row r="823" spans="3:3">
      <c r="C823" s="274"/>
    </row>
    <row r="824" spans="3:3">
      <c r="C824" s="274"/>
    </row>
    <row r="825" spans="3:3">
      <c r="C825" s="274"/>
    </row>
    <row r="826" spans="3:3">
      <c r="C826" s="274"/>
    </row>
    <row r="827" spans="3:3">
      <c r="C827" s="274"/>
    </row>
    <row r="828" spans="3:3">
      <c r="C828" s="274"/>
    </row>
    <row r="829" spans="3:3">
      <c r="C829" s="274"/>
    </row>
    <row r="830" spans="3:3">
      <c r="C830" s="274"/>
    </row>
    <row r="831" spans="3:3">
      <c r="C831" s="274"/>
    </row>
    <row r="832" spans="3:3">
      <c r="C832" s="274"/>
    </row>
    <row r="833" spans="3:3">
      <c r="C833" s="274"/>
    </row>
    <row r="834" spans="3:3">
      <c r="C834" s="274"/>
    </row>
    <row r="835" spans="3:3">
      <c r="C835" s="274"/>
    </row>
    <row r="836" spans="3:3">
      <c r="C836" s="274"/>
    </row>
    <row r="837" spans="3:3">
      <c r="C837" s="274"/>
    </row>
    <row r="838" spans="3:3">
      <c r="C838" s="274"/>
    </row>
    <row r="839" spans="3:3">
      <c r="C839" s="274"/>
    </row>
    <row r="840" spans="3:3">
      <c r="C840" s="274"/>
    </row>
    <row r="841" spans="3:3">
      <c r="C841" s="274"/>
    </row>
    <row r="842" spans="3:3">
      <c r="C842" s="274"/>
    </row>
    <row r="843" spans="3:3">
      <c r="C843" s="274"/>
    </row>
    <row r="844" spans="3:3">
      <c r="C844" s="274"/>
    </row>
    <row r="845" spans="3:3">
      <c r="C845" s="274"/>
    </row>
    <row r="846" spans="3:3">
      <c r="C846" s="274"/>
    </row>
    <row r="847" spans="3:3">
      <c r="C847" s="274"/>
    </row>
    <row r="848" spans="3:3">
      <c r="C848" s="274"/>
    </row>
    <row r="849" spans="3:3">
      <c r="C849" s="274"/>
    </row>
    <row r="850" spans="3:3">
      <c r="C850" s="274"/>
    </row>
  </sheetData>
  <sheetProtection algorithmName="SHA-512" hashValue="c3B2j5nHjHgsHV8IHCmRrcDgazqcrXDRlICcrZ18nUC8wUXXaB1BZFafemHFkdZEq7ql5fsAMAVUW8RMP899iw==" saltValue="Emgst2T27gXcJpinamfkAg==" spinCount="100000" sheet="1" objects="1" scenarios="1"/>
  <mergeCells count="4">
    <mergeCell ref="C18:E18"/>
    <mergeCell ref="C19:E19"/>
    <mergeCell ref="C23:E23"/>
    <mergeCell ref="C24:E24"/>
  </mergeCells>
  <phoneticPr fontId="40" type="noConversion"/>
  <conditionalFormatting sqref="H1:J1">
    <cfRule type="expression" dxfId="8" priority="1">
      <formula>$H$1&lt;&gt;""</formula>
    </cfRule>
  </conditionalFormatting>
  <pageMargins left="0.7" right="0.7" top="0.78740157499999996" bottom="0.78740157499999996" header="0.3" footer="0.3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FBA8-FF2B-46CA-AEF5-F27A83088E64}">
  <sheetPr>
    <tabColor rgb="FF92D050"/>
    <pageSetUpPr fitToPage="1"/>
  </sheetPr>
  <dimension ref="A1:M33"/>
  <sheetViews>
    <sheetView zoomScaleNormal="100" zoomScaleSheetLayoutView="55" workbookViewId="0">
      <selection activeCell="H27" sqref="H27"/>
    </sheetView>
  </sheetViews>
  <sheetFormatPr baseColWidth="10" defaultColWidth="11.44140625" defaultRowHeight="12"/>
  <cols>
    <col min="1" max="1" width="7.109375" style="408" customWidth="1"/>
    <col min="2" max="2" width="28.33203125" style="408" customWidth="1"/>
    <col min="3" max="3" width="11.44140625" style="393" bestFit="1" customWidth="1"/>
    <col min="4" max="4" width="13.44140625" style="393" bestFit="1" customWidth="1"/>
    <col min="5" max="5" width="13.5546875" style="393" bestFit="1" customWidth="1"/>
    <col min="6" max="6" width="21" style="393" customWidth="1"/>
    <col min="7" max="7" width="14.88671875" style="393" bestFit="1" customWidth="1"/>
    <col min="8" max="8" width="10.6640625" style="393" customWidth="1"/>
    <col min="9" max="9" width="10" style="393" customWidth="1"/>
    <col min="10" max="10" width="11.5546875" style="393" customWidth="1"/>
    <col min="11" max="11" width="9.5546875" style="443" customWidth="1"/>
    <col min="12" max="16384" width="11.44140625" style="393"/>
  </cols>
  <sheetData>
    <row r="1" spans="1:11" ht="15" customHeight="1">
      <c r="A1" s="391" t="s">
        <v>32</v>
      </c>
      <c r="B1" s="95" t="s">
        <v>505</v>
      </c>
      <c r="C1" s="492"/>
      <c r="D1" s="89"/>
      <c r="E1" s="159"/>
      <c r="F1" s="392"/>
      <c r="G1" s="564" t="str">
        <f>IF(OR(COUNTA(H20:H21)&lt;&gt;COUNTIF(J20:J21,"&gt;0"),$G$17=""),"Das Preisblatt ist nicht vollständig ausgefüllt!","")</f>
        <v>Das Preisblatt ist nicht vollständig ausgefüllt!</v>
      </c>
      <c r="H1" s="565"/>
      <c r="I1" s="565"/>
      <c r="J1" s="566"/>
      <c r="K1" s="393"/>
    </row>
    <row r="2" spans="1:11" ht="12" customHeight="1">
      <c r="A2" s="394" t="s">
        <v>33</v>
      </c>
      <c r="B2" s="169" t="s">
        <v>506</v>
      </c>
      <c r="C2" s="395"/>
      <c r="D2" s="445" t="s">
        <v>36</v>
      </c>
      <c r="E2" s="446">
        <v>1</v>
      </c>
      <c r="G2" s="396" t="s">
        <v>507</v>
      </c>
      <c r="H2" s="397"/>
      <c r="I2" s="398"/>
      <c r="J2" s="399">
        <f>J22</f>
        <v>0</v>
      </c>
      <c r="K2" s="393"/>
    </row>
    <row r="3" spans="1:11" ht="13.8">
      <c r="A3" s="394"/>
      <c r="B3" s="400" t="s">
        <v>43</v>
      </c>
      <c r="C3" s="401"/>
      <c r="D3" s="113" t="s">
        <v>399</v>
      </c>
      <c r="E3" s="174" t="s">
        <v>508</v>
      </c>
      <c r="F3" s="402"/>
      <c r="G3" s="403" t="s">
        <v>509</v>
      </c>
      <c r="H3" s="404"/>
      <c r="I3" s="405"/>
      <c r="J3" s="406">
        <f>IFERROR(J2/G17,0)</f>
        <v>0</v>
      </c>
      <c r="K3" s="393"/>
    </row>
    <row r="4" spans="1:11" ht="12.45" customHeight="1">
      <c r="A4" s="394"/>
      <c r="B4" s="407" t="str">
        <f>B1</f>
        <v>Gestellung von Schmutzfangmatten (SF)</v>
      </c>
      <c r="C4" s="401"/>
      <c r="F4" s="408"/>
      <c r="I4" s="310"/>
      <c r="J4" s="409"/>
      <c r="K4" s="393"/>
    </row>
    <row r="5" spans="1:11" ht="5.0999999999999996" customHeight="1">
      <c r="A5" s="410"/>
      <c r="B5" s="411"/>
      <c r="C5" s="412"/>
      <c r="D5" s="413"/>
      <c r="E5" s="413"/>
      <c r="F5" s="414"/>
      <c r="G5" s="415"/>
      <c r="H5" s="415"/>
      <c r="I5" s="415"/>
      <c r="J5" s="416"/>
      <c r="K5" s="393"/>
    </row>
    <row r="6" spans="1:11" ht="13.8">
      <c r="A6" s="417" t="s">
        <v>510</v>
      </c>
      <c r="B6" s="418"/>
      <c r="J6" s="419"/>
      <c r="K6" s="393"/>
    </row>
    <row r="7" spans="1:11" ht="13.8">
      <c r="A7" s="417" t="s">
        <v>511</v>
      </c>
      <c r="B7" s="418"/>
      <c r="J7" s="419"/>
      <c r="K7" s="393"/>
    </row>
    <row r="8" spans="1:11" ht="5.0999999999999996" customHeight="1">
      <c r="A8" s="417"/>
      <c r="B8" s="418"/>
      <c r="J8" s="419"/>
      <c r="K8" s="393"/>
    </row>
    <row r="9" spans="1:11" ht="13.8">
      <c r="A9" s="417" t="s">
        <v>512</v>
      </c>
      <c r="B9" s="418"/>
      <c r="J9" s="419"/>
      <c r="K9" s="393"/>
    </row>
    <row r="10" spans="1:11" ht="13.8">
      <c r="A10" s="417" t="s">
        <v>513</v>
      </c>
      <c r="B10" s="418"/>
      <c r="J10" s="419"/>
      <c r="K10" s="393"/>
    </row>
    <row r="11" spans="1:11" ht="13.8">
      <c r="A11" s="417" t="s">
        <v>514</v>
      </c>
      <c r="B11" s="418"/>
      <c r="J11" s="419"/>
      <c r="K11" s="393"/>
    </row>
    <row r="12" spans="1:11" ht="5.0999999999999996" customHeight="1">
      <c r="A12" s="417"/>
      <c r="B12" s="418"/>
      <c r="J12" s="419"/>
      <c r="K12" s="393"/>
    </row>
    <row r="13" spans="1:11" s="259" customFormat="1" ht="15.6" customHeight="1">
      <c r="A13" s="420" t="s">
        <v>515</v>
      </c>
      <c r="B13" s="421"/>
      <c r="J13" s="260"/>
    </row>
    <row r="14" spans="1:11" s="259" customFormat="1" ht="15.6" customHeight="1">
      <c r="A14" s="420" t="s">
        <v>516</v>
      </c>
      <c r="B14" s="421"/>
      <c r="J14" s="260"/>
    </row>
    <row r="15" spans="1:11" s="259" customFormat="1" ht="15.6" customHeight="1">
      <c r="A15" s="420" t="s">
        <v>517</v>
      </c>
      <c r="B15" s="421"/>
      <c r="J15" s="260"/>
    </row>
    <row r="16" spans="1:11" s="259" customFormat="1" ht="5.0999999999999996" customHeight="1">
      <c r="A16" s="422"/>
      <c r="B16" s="423"/>
      <c r="C16" s="424"/>
      <c r="D16" s="424"/>
      <c r="E16" s="424"/>
      <c r="F16" s="424"/>
      <c r="G16" s="424"/>
      <c r="H16" s="424"/>
      <c r="I16" s="424"/>
      <c r="J16" s="425"/>
    </row>
    <row r="17" spans="1:11" s="259" customFormat="1" ht="18" customHeight="1">
      <c r="A17" s="426"/>
      <c r="B17" s="427"/>
      <c r="C17" s="428"/>
      <c r="D17" s="428"/>
      <c r="E17" s="428"/>
      <c r="F17" s="42" t="s">
        <v>518</v>
      </c>
      <c r="G17" s="463"/>
      <c r="H17" s="428"/>
      <c r="I17" s="428"/>
      <c r="J17" s="429"/>
    </row>
    <row r="18" spans="1:11" s="432" customFormat="1" ht="45" customHeight="1">
      <c r="A18" s="430" t="s">
        <v>54</v>
      </c>
      <c r="B18" s="430" t="s">
        <v>14</v>
      </c>
      <c r="C18" s="493" t="s">
        <v>519</v>
      </c>
      <c r="D18" s="494" t="s">
        <v>520</v>
      </c>
      <c r="E18" s="494" t="s">
        <v>521</v>
      </c>
      <c r="F18" s="431" t="s">
        <v>522</v>
      </c>
      <c r="G18" s="495" t="s">
        <v>523</v>
      </c>
      <c r="H18" s="496" t="s">
        <v>524</v>
      </c>
      <c r="I18" s="468" t="s">
        <v>525</v>
      </c>
      <c r="J18" s="495" t="s">
        <v>490</v>
      </c>
    </row>
    <row r="19" spans="1:11" s="259" customFormat="1" ht="15.75" customHeight="1">
      <c r="A19" s="433"/>
      <c r="B19" s="434"/>
      <c r="C19" s="434"/>
      <c r="D19" s="434"/>
      <c r="E19" s="434"/>
      <c r="F19" s="434"/>
      <c r="G19" s="434"/>
      <c r="H19" s="434"/>
      <c r="I19" s="434"/>
      <c r="J19" s="435"/>
    </row>
    <row r="20" spans="1:11" s="3" customFormat="1" ht="15.75" customHeight="1">
      <c r="A20" s="497">
        <v>1</v>
      </c>
      <c r="B20" s="497" t="s">
        <v>43</v>
      </c>
      <c r="C20" s="498" t="s">
        <v>526</v>
      </c>
      <c r="D20" s="498" t="s">
        <v>527</v>
      </c>
      <c r="E20" s="499" t="s">
        <v>528</v>
      </c>
      <c r="F20" s="498" t="s">
        <v>529</v>
      </c>
      <c r="G20" s="500"/>
      <c r="H20" s="501">
        <v>5</v>
      </c>
      <c r="I20" s="501">
        <f>52.21/2</f>
        <v>26.105</v>
      </c>
      <c r="J20" s="453">
        <f>G20*H20*I20</f>
        <v>0</v>
      </c>
      <c r="K20" s="169"/>
    </row>
    <row r="21" spans="1:11" s="3" customFormat="1" ht="15.75" customHeight="1">
      <c r="A21" s="497">
        <v>2</v>
      </c>
      <c r="B21" s="497" t="s">
        <v>43</v>
      </c>
      <c r="C21" s="498" t="s">
        <v>530</v>
      </c>
      <c r="D21" s="498" t="s">
        <v>527</v>
      </c>
      <c r="E21" s="499" t="s">
        <v>528</v>
      </c>
      <c r="F21" s="498" t="s">
        <v>529</v>
      </c>
      <c r="G21" s="500"/>
      <c r="H21" s="501">
        <v>2</v>
      </c>
      <c r="I21" s="501">
        <f>52.21/2</f>
        <v>26.105</v>
      </c>
      <c r="J21" s="453">
        <f>G21*H21*I21</f>
        <v>0</v>
      </c>
      <c r="K21" s="169"/>
    </row>
    <row r="22" spans="1:11" s="259" customFormat="1" ht="15.75" customHeight="1">
      <c r="A22" s="436" t="s">
        <v>378</v>
      </c>
      <c r="B22" s="437" t="s">
        <v>28</v>
      </c>
      <c r="C22" s="438"/>
      <c r="D22" s="439"/>
      <c r="E22" s="439"/>
      <c r="F22" s="439"/>
      <c r="G22" s="439"/>
      <c r="H22" s="440"/>
      <c r="I22" s="439"/>
      <c r="J22" s="502">
        <f>SUM(J19:J21)</f>
        <v>0</v>
      </c>
    </row>
    <row r="23" spans="1:11">
      <c r="A23" s="441"/>
      <c r="B23" s="441"/>
      <c r="C23" s="408"/>
      <c r="D23" s="442"/>
      <c r="E23" s="442"/>
      <c r="F23" s="443"/>
      <c r="G23" s="442"/>
      <c r="H23" s="442"/>
      <c r="I23" s="442"/>
      <c r="J23" s="444"/>
    </row>
    <row r="24" spans="1:11">
      <c r="A24" s="408" t="s">
        <v>531</v>
      </c>
      <c r="B24" s="441"/>
      <c r="C24" s="408"/>
      <c r="D24" s="442"/>
      <c r="E24" s="442"/>
      <c r="F24" s="443"/>
      <c r="G24" s="442"/>
      <c r="H24" s="442"/>
      <c r="I24" s="442"/>
      <c r="J24" s="444"/>
    </row>
    <row r="25" spans="1:11">
      <c r="A25" s="7" t="s">
        <v>532</v>
      </c>
      <c r="B25" s="393"/>
      <c r="C25" s="408"/>
      <c r="D25" s="442"/>
      <c r="E25" s="442"/>
      <c r="F25" s="443"/>
      <c r="G25" s="442"/>
      <c r="H25" s="442"/>
      <c r="I25" s="442"/>
      <c r="J25" s="444"/>
    </row>
    <row r="26" spans="1:11">
      <c r="A26" s="7" t="s">
        <v>533</v>
      </c>
      <c r="B26" s="393"/>
      <c r="C26" s="408"/>
      <c r="D26" s="442"/>
      <c r="E26" s="442"/>
      <c r="F26" s="443"/>
      <c r="G26" s="442"/>
      <c r="H26" s="442"/>
      <c r="I26" s="442"/>
      <c r="J26" s="444"/>
    </row>
    <row r="27" spans="1:11" ht="5.0999999999999996" customHeight="1">
      <c r="A27" s="441"/>
      <c r="B27" s="441"/>
      <c r="C27" s="408"/>
      <c r="D27" s="442"/>
      <c r="E27" s="442"/>
      <c r="F27" s="443"/>
      <c r="G27" s="442"/>
      <c r="H27" s="442"/>
      <c r="I27" s="442"/>
      <c r="J27" s="444"/>
    </row>
    <row r="28" spans="1:11">
      <c r="C28" s="442"/>
      <c r="D28" s="442"/>
      <c r="E28" s="442"/>
      <c r="F28" s="443"/>
      <c r="G28" s="442"/>
      <c r="H28" s="442"/>
      <c r="I28" s="442"/>
      <c r="J28" s="444"/>
    </row>
    <row r="29" spans="1:11" ht="5.0999999999999996" customHeight="1">
      <c r="C29" s="442"/>
      <c r="D29" s="442"/>
      <c r="E29" s="442"/>
      <c r="F29" s="443"/>
      <c r="G29" s="442"/>
      <c r="H29" s="442"/>
      <c r="I29" s="442"/>
      <c r="K29" s="393"/>
    </row>
    <row r="30" spans="1:11">
      <c r="A30" s="7"/>
      <c r="B30" s="393"/>
      <c r="D30" s="442"/>
      <c r="E30" s="442"/>
      <c r="F30" s="443"/>
      <c r="G30" s="442"/>
      <c r="H30" s="442"/>
      <c r="I30" s="442"/>
      <c r="J30" s="444"/>
    </row>
    <row r="31" spans="1:11">
      <c r="B31" s="393"/>
      <c r="C31" s="3"/>
      <c r="D31" s="442"/>
      <c r="E31" s="442"/>
      <c r="F31" s="443"/>
      <c r="G31" s="442"/>
      <c r="H31" s="442"/>
      <c r="I31" s="442"/>
      <c r="J31" s="444"/>
    </row>
    <row r="32" spans="1:11">
      <c r="B32" s="393"/>
      <c r="C32" s="408"/>
      <c r="D32" s="442"/>
      <c r="E32" s="442"/>
      <c r="F32" s="443"/>
      <c r="G32" s="442"/>
      <c r="H32" s="442"/>
      <c r="I32" s="442"/>
      <c r="J32" s="444"/>
    </row>
    <row r="33" spans="1:13" s="443" customFormat="1">
      <c r="A33" s="441"/>
      <c r="B33" s="441"/>
      <c r="C33" s="408"/>
      <c r="D33" s="442"/>
      <c r="E33" s="442"/>
      <c r="G33" s="442"/>
      <c r="H33" s="442"/>
      <c r="I33" s="442"/>
      <c r="J33" s="444"/>
      <c r="L33" s="393"/>
      <c r="M33" s="393"/>
    </row>
  </sheetData>
  <sheetProtection algorithmName="SHA-512" hashValue="SJwM9ZEE1G+tIw43E0OGP9n+PcHOwarfjRXLOjql90f3GD7baAVYCWyJyccM+JyeBLXE6ZvnAVW74OBzpZd/gA==" saltValue="Uyds3zXj+NJ1CbzOQ0Mojw==" spinCount="100000" sheet="1" formatCells="0" formatColumns="0" autoFilter="0"/>
  <autoFilter ref="A18:J22" xr:uid="{00000000-0009-0000-0000-000001000000}"/>
  <mergeCells count="1">
    <mergeCell ref="G1:J1"/>
  </mergeCells>
  <conditionalFormatting sqref="G1">
    <cfRule type="expression" dxfId="7" priority="1">
      <formula>$G$1&lt;&gt;""</formula>
    </cfRule>
  </conditionalFormatting>
  <pageMargins left="0.70866141732283472" right="0.70866141732283472" top="0.78740157480314965" bottom="0.78740157480314965" header="0" footer="0.31496062992125984"/>
  <pageSetup paperSize="9" scale="94" fitToHeight="0" orientation="landscape" r:id="rId1"/>
  <headerFooter>
    <oddFooter>&amp;L&amp;A&amp;C&amp;P - &amp;N&amp;R&amp;D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D6013-25AD-415B-A75E-62C5C85F1DF1}">
  <sheetPr>
    <tabColor rgb="FF00B0F0"/>
    <pageSetUpPr fitToPage="1"/>
  </sheetPr>
  <dimension ref="A1:S27"/>
  <sheetViews>
    <sheetView zoomScaleNormal="100" workbookViewId="0">
      <selection activeCell="L7" sqref="L7"/>
    </sheetView>
  </sheetViews>
  <sheetFormatPr baseColWidth="10" defaultColWidth="11.44140625" defaultRowHeight="12"/>
  <cols>
    <col min="1" max="1" width="6.6640625" style="7" customWidth="1"/>
    <col min="2" max="2" width="20.6640625" style="3" customWidth="1"/>
    <col min="3" max="3" width="18.44140625" style="7" customWidth="1"/>
    <col min="4" max="4" width="24.109375" style="7" customWidth="1"/>
    <col min="5" max="5" width="12" style="3" customWidth="1"/>
    <col min="6" max="6" width="11" style="3" customWidth="1"/>
    <col min="7" max="7" width="12.33203125" style="2" hidden="1" customWidth="1"/>
    <col min="8" max="8" width="11.109375" style="3" hidden="1" customWidth="1"/>
    <col min="9" max="10" width="11.44140625" style="3" hidden="1" customWidth="1"/>
    <col min="11" max="11" width="15.5546875" style="3" bestFit="1" customWidth="1"/>
    <col min="12" max="12" width="14.6640625" style="3" customWidth="1"/>
    <col min="13" max="13" width="15.44140625" style="3" customWidth="1"/>
    <col min="14" max="14" width="13" style="3" customWidth="1"/>
    <col min="15" max="15" width="8.88671875" style="3" bestFit="1" customWidth="1"/>
    <col min="16" max="16" width="12.5546875" style="3" bestFit="1" customWidth="1"/>
    <col min="17" max="17" width="16.88671875" style="3" customWidth="1"/>
    <col min="18" max="16384" width="11.44140625" style="3"/>
  </cols>
  <sheetData>
    <row r="1" spans="1:19" s="160" customFormat="1" ht="13.8">
      <c r="A1" s="96" t="s">
        <v>32</v>
      </c>
      <c r="B1" s="95" t="s">
        <v>31</v>
      </c>
      <c r="C1" s="155"/>
      <c r="D1" s="156"/>
      <c r="E1" s="91"/>
      <c r="F1" s="92"/>
      <c r="G1" s="157"/>
      <c r="H1" s="158"/>
      <c r="I1" s="158"/>
      <c r="J1" s="158"/>
      <c r="K1" s="159"/>
      <c r="L1" s="87"/>
      <c r="M1" s="100" t="str">
        <f>IF(OR(COUNTA(L10:L13)&lt;&gt;COUNTA(M10:M13),COUNTA(O14)&lt;&gt;COUNTA(P14),$L$6="",),"Das Preisblatt ist nicht vollständig ausgefüllt!","")</f>
        <v>Das Preisblatt ist nicht vollständig ausgefüllt!</v>
      </c>
      <c r="N1" s="101"/>
      <c r="O1" s="88"/>
      <c r="P1" s="88"/>
      <c r="Q1" s="87"/>
    </row>
    <row r="2" spans="1:19" s="160" customFormat="1" ht="13.8">
      <c r="A2" s="68" t="s">
        <v>33</v>
      </c>
      <c r="B2" s="161" t="s">
        <v>34</v>
      </c>
      <c r="C2" s="162"/>
      <c r="D2" s="93" t="s">
        <v>397</v>
      </c>
      <c r="E2" s="155" t="s">
        <v>398</v>
      </c>
      <c r="F2" s="163"/>
      <c r="G2" s="164"/>
      <c r="H2" s="164"/>
      <c r="I2" s="164"/>
      <c r="J2" s="165"/>
      <c r="K2" s="445" t="s">
        <v>36</v>
      </c>
      <c r="L2" s="446">
        <v>2</v>
      </c>
      <c r="M2" s="166" t="s">
        <v>534</v>
      </c>
      <c r="N2" s="167"/>
      <c r="O2" s="167"/>
      <c r="P2" s="54"/>
      <c r="Q2" s="168">
        <f>SUMIFS(Q10:Q15,L10:L15,"&gt;=0",M10:M15,"&gt;=0")</f>
        <v>0</v>
      </c>
    </row>
    <row r="3" spans="1:19" s="160" customFormat="1" ht="13.8">
      <c r="A3" s="68"/>
      <c r="B3" s="169" t="s">
        <v>38</v>
      </c>
      <c r="C3" s="66"/>
      <c r="D3" s="54" t="s">
        <v>35</v>
      </c>
      <c r="E3" s="85">
        <f>DATUM</f>
        <v>46252</v>
      </c>
      <c r="F3" s="170"/>
      <c r="G3" s="171"/>
      <c r="H3" s="73" t="s">
        <v>399</v>
      </c>
      <c r="I3" s="172" t="str" cm="1">
        <f t="array" aca="1" ref="I3" ca="1">MID(CELL("dateiname",A1),FIND("]",CELL("dateiname",A1))+7,255)</f>
        <v>1 GlR</v>
      </c>
      <c r="J3" s="173"/>
      <c r="K3" s="113" t="s">
        <v>399</v>
      </c>
      <c r="L3" s="174" t="s">
        <v>535</v>
      </c>
      <c r="M3" s="166" t="s">
        <v>536</v>
      </c>
      <c r="N3" s="167"/>
      <c r="O3" s="167"/>
      <c r="P3" s="54"/>
      <c r="Q3" s="175">
        <f>SUMIFS(Q9:Q15,P9:P15,"&gt;=0",O9:O15,"&gt;=0")</f>
        <v>0</v>
      </c>
    </row>
    <row r="4" spans="1:19" s="160" customFormat="1" ht="13.8">
      <c r="A4" s="68"/>
      <c r="B4" s="67" t="s">
        <v>43</v>
      </c>
      <c r="C4" s="66"/>
      <c r="D4" s="570" t="str">
        <f>IF(M1="",IF(OR(Q6&gt;L7),"Die angebotene Durchschnittsleistung überschreitet die zulässige Obergrenze der Reinigungsleistung",""),"")</f>
        <v/>
      </c>
      <c r="E4" s="570"/>
      <c r="F4" s="570"/>
      <c r="G4" s="570"/>
      <c r="H4" s="570"/>
      <c r="I4" s="570"/>
      <c r="J4" s="570"/>
      <c r="K4" s="570"/>
      <c r="L4" s="570"/>
      <c r="M4" s="59" t="s">
        <v>537</v>
      </c>
      <c r="N4" s="58"/>
      <c r="O4" s="58"/>
      <c r="P4" s="93"/>
      <c r="Q4" s="176">
        <f>Q3+Q2</f>
        <v>0</v>
      </c>
    </row>
    <row r="5" spans="1:19" s="160" customFormat="1" ht="13.8">
      <c r="A5" s="55"/>
      <c r="B5" s="177"/>
      <c r="C5" s="52"/>
      <c r="D5" s="570"/>
      <c r="E5" s="570"/>
      <c r="F5" s="570"/>
      <c r="G5" s="570"/>
      <c r="H5" s="570"/>
      <c r="I5" s="570"/>
      <c r="J5" s="570"/>
      <c r="K5" s="570"/>
      <c r="L5" s="570"/>
      <c r="M5" s="59" t="s">
        <v>42</v>
      </c>
      <c r="N5" s="58"/>
      <c r="O5" s="58"/>
      <c r="P5" s="41"/>
      <c r="Q5" s="178">
        <f>IF(L6&gt;0,Q2/L6,0)</f>
        <v>0</v>
      </c>
    </row>
    <row r="6" spans="1:19" s="160" customFormat="1" ht="15.75" customHeight="1">
      <c r="A6" s="571" t="str">
        <f>IF(AND(ROUND(SUM(F10:F16)/3,2)=ROUND(F16,2),ROUND(SUM(Q10:Q16)/3,2)=ROUND(Q16,2)),"","SUMMENFEHLER")</f>
        <v/>
      </c>
      <c r="B6" s="572"/>
      <c r="C6" s="179"/>
      <c r="D6" s="180"/>
      <c r="E6" s="181"/>
      <c r="F6" s="182"/>
      <c r="G6" s="42"/>
      <c r="H6" s="183"/>
      <c r="I6" s="93"/>
      <c r="J6" s="93"/>
      <c r="K6" s="184" t="s">
        <v>50</v>
      </c>
      <c r="L6" s="185"/>
      <c r="M6" s="59" t="s">
        <v>538</v>
      </c>
      <c r="N6" s="41"/>
      <c r="O6" s="41"/>
      <c r="P6" s="41"/>
      <c r="Q6" s="186">
        <f>M16</f>
        <v>0</v>
      </c>
    </row>
    <row r="7" spans="1:19" s="160" customFormat="1" ht="15.75" customHeight="1">
      <c r="A7" s="573"/>
      <c r="B7" s="574"/>
      <c r="C7" s="179"/>
      <c r="D7" s="180"/>
      <c r="E7" s="180"/>
      <c r="F7" s="182"/>
      <c r="G7" s="42"/>
      <c r="H7" s="187"/>
      <c r="I7" s="93"/>
      <c r="J7" s="93"/>
      <c r="K7" s="184" t="s">
        <v>539</v>
      </c>
      <c r="L7" s="503">
        <v>23</v>
      </c>
      <c r="M7" s="78" t="s">
        <v>540</v>
      </c>
      <c r="N7" s="188"/>
      <c r="O7" s="188"/>
      <c r="P7" s="188"/>
      <c r="Q7" s="189">
        <f>F16</f>
        <v>3870.81</v>
      </c>
    </row>
    <row r="8" spans="1:19" s="160" customFormat="1" ht="25.2">
      <c r="A8" s="504" t="s">
        <v>54</v>
      </c>
      <c r="B8" s="465" t="s">
        <v>541</v>
      </c>
      <c r="C8" s="504" t="s">
        <v>60</v>
      </c>
      <c r="D8" s="504" t="s">
        <v>542</v>
      </c>
      <c r="E8" s="505" t="s">
        <v>61</v>
      </c>
      <c r="F8" s="465" t="s">
        <v>62</v>
      </c>
      <c r="G8" s="506" t="s">
        <v>543</v>
      </c>
      <c r="H8" s="507" t="s">
        <v>544</v>
      </c>
      <c r="I8" s="507" t="s">
        <v>545</v>
      </c>
      <c r="J8" s="507" t="s">
        <v>546</v>
      </c>
      <c r="K8" s="508" t="s">
        <v>547</v>
      </c>
      <c r="L8" s="509" t="s">
        <v>548</v>
      </c>
      <c r="M8" s="509" t="s">
        <v>549</v>
      </c>
      <c r="N8" s="509" t="s">
        <v>550</v>
      </c>
      <c r="O8" s="510" t="s">
        <v>409</v>
      </c>
      <c r="P8" s="511" t="s">
        <v>551</v>
      </c>
      <c r="Q8" s="495" t="s">
        <v>71</v>
      </c>
      <c r="S8" s="190"/>
    </row>
    <row r="9" spans="1:19" s="196" customFormat="1">
      <c r="A9" s="191"/>
      <c r="B9" s="192" t="s">
        <v>43</v>
      </c>
      <c r="C9" s="193"/>
      <c r="D9" s="193"/>
      <c r="E9" s="32"/>
      <c r="F9" s="193"/>
      <c r="G9" s="194"/>
      <c r="H9" s="32"/>
      <c r="I9" s="32"/>
      <c r="J9" s="32"/>
      <c r="K9" s="32"/>
      <c r="L9" s="32"/>
      <c r="M9" s="32"/>
      <c r="N9" s="32"/>
      <c r="O9" s="32"/>
      <c r="P9" s="32"/>
      <c r="Q9" s="195"/>
    </row>
    <row r="10" spans="1:19" s="201" customFormat="1" ht="24">
      <c r="A10" s="197">
        <v>1</v>
      </c>
      <c r="B10" s="512" t="s">
        <v>43</v>
      </c>
      <c r="C10" s="198" t="s">
        <v>552</v>
      </c>
      <c r="D10" s="513" t="s">
        <v>553</v>
      </c>
      <c r="E10" s="498" t="s">
        <v>554</v>
      </c>
      <c r="F10" s="514">
        <v>1599</v>
      </c>
      <c r="G10" s="199"/>
      <c r="H10" s="199"/>
      <c r="I10" s="199"/>
      <c r="J10" s="199"/>
      <c r="K10" s="515" t="s">
        <v>555</v>
      </c>
      <c r="L10" s="451">
        <v>1</v>
      </c>
      <c r="M10" s="200"/>
      <c r="N10" s="453">
        <f>IFERROR((F10*L10/M10)*SVS_GLR_2,0)</f>
        <v>0</v>
      </c>
      <c r="O10" s="199"/>
      <c r="P10" s="199"/>
      <c r="Q10" s="453">
        <f>IFERROR(IF(COUNT(J10,N10)=COUNT(H10,L10),IFERROR((F10*H10/I10+F10*L10/M10)*SVS_GLR_2,(F10*L10/M10)*SVS_GLR_2),IF(COUNTA(P10)=COUNTA(O10),ROUND(O10*P10,2),0)),0)</f>
        <v>0</v>
      </c>
    </row>
    <row r="11" spans="1:19" s="196" customFormat="1" ht="24">
      <c r="A11" s="197">
        <v>2</v>
      </c>
      <c r="B11" s="512" t="s">
        <v>43</v>
      </c>
      <c r="C11" s="513" t="s">
        <v>556</v>
      </c>
      <c r="D11" s="513" t="s">
        <v>553</v>
      </c>
      <c r="E11" s="498" t="s">
        <v>554</v>
      </c>
      <c r="F11" s="514">
        <v>63.75</v>
      </c>
      <c r="G11" s="199"/>
      <c r="H11" s="199"/>
      <c r="I11" s="199"/>
      <c r="J11" s="199"/>
      <c r="K11" s="515" t="s">
        <v>557</v>
      </c>
      <c r="L11" s="451">
        <v>1</v>
      </c>
      <c r="M11" s="200"/>
      <c r="N11" s="453">
        <f>IFERROR((F11*L11/M11)*SVS_GLR_2,0)</f>
        <v>0</v>
      </c>
      <c r="O11" s="199"/>
      <c r="P11" s="199"/>
      <c r="Q11" s="453">
        <f>IFERROR(IF(COUNT(J11,N11)=COUNT(H11,L11),IFERROR((F11*H11/I11+F11*L11/M11)*SVS_GLR_2,(F11*L11/M11)*SVS_GLR_2),IF(COUNTA(P11)=COUNTA(O11),ROUND(O11*P11,2),0)),0)</f>
        <v>0</v>
      </c>
    </row>
    <row r="12" spans="1:19" s="196" customFormat="1" ht="24">
      <c r="A12" s="197">
        <v>3</v>
      </c>
      <c r="B12" s="512" t="s">
        <v>43</v>
      </c>
      <c r="C12" s="513" t="s">
        <v>558</v>
      </c>
      <c r="D12" s="513" t="s">
        <v>559</v>
      </c>
      <c r="E12" s="498" t="s">
        <v>554</v>
      </c>
      <c r="F12" s="514">
        <v>172.32</v>
      </c>
      <c r="G12" s="199"/>
      <c r="H12" s="199"/>
      <c r="I12" s="199"/>
      <c r="J12" s="199"/>
      <c r="K12" s="515" t="s">
        <v>557</v>
      </c>
      <c r="L12" s="451">
        <v>1</v>
      </c>
      <c r="M12" s="200"/>
      <c r="N12" s="453">
        <f>IFERROR((F12*L12/M12)*SVS_GLR_2,0)</f>
        <v>0</v>
      </c>
      <c r="O12" s="199"/>
      <c r="P12" s="199"/>
      <c r="Q12" s="453">
        <f>IFERROR(IF(COUNT(J12,N12)=COUNT(H12,L12),IFERROR((F12*H12/I12+F12*L12/M12)*SVS_GLR_2,(F12*L12/M12)*SVS_GLR_2),IF(COUNTA(P12)=COUNTA(O12),ROUND(O12*P12,2),0)),0)</f>
        <v>0</v>
      </c>
    </row>
    <row r="13" spans="1:19" s="196" customFormat="1" ht="24">
      <c r="A13" s="197">
        <v>3</v>
      </c>
      <c r="B13" s="512" t="s">
        <v>43</v>
      </c>
      <c r="C13" s="513" t="s">
        <v>560</v>
      </c>
      <c r="D13" s="513" t="s">
        <v>559</v>
      </c>
      <c r="E13" s="498" t="s">
        <v>554</v>
      </c>
      <c r="F13" s="514">
        <v>2035.74</v>
      </c>
      <c r="G13" s="199"/>
      <c r="H13" s="199"/>
      <c r="I13" s="199"/>
      <c r="J13" s="199"/>
      <c r="K13" s="515" t="s">
        <v>557</v>
      </c>
      <c r="L13" s="451">
        <v>1</v>
      </c>
      <c r="M13" s="200"/>
      <c r="N13" s="453">
        <f>IFERROR((F13*L13/M13)*SVS_GLR_2,0)</f>
        <v>0</v>
      </c>
      <c r="O13" s="199"/>
      <c r="P13" s="199"/>
      <c r="Q13" s="453">
        <f>IFERROR(IF(COUNT(J13,N13)=COUNT(H13,L13),IFERROR((F13*H13/I13+F13*L13/M13)*SVS_GLR_2,(F13*L13/M13)*SVS_GLR_2),IF(COUNTA(P13)=COUNTA(O13),ROUND(O13*P13,2),0)),0)</f>
        <v>0</v>
      </c>
    </row>
    <row r="14" spans="1:19" s="196" customFormat="1" ht="31.5" customHeight="1">
      <c r="A14" s="202">
        <v>4</v>
      </c>
      <c r="B14" s="512" t="s">
        <v>43</v>
      </c>
      <c r="C14" s="567" t="s">
        <v>561</v>
      </c>
      <c r="D14" s="568"/>
      <c r="E14" s="569"/>
      <c r="F14" s="199"/>
      <c r="G14" s="199"/>
      <c r="H14" s="199"/>
      <c r="I14" s="199"/>
      <c r="J14" s="199"/>
      <c r="K14" s="199"/>
      <c r="L14" s="199"/>
      <c r="M14" s="199"/>
      <c r="N14" s="199"/>
      <c r="O14" s="514">
        <v>1</v>
      </c>
      <c r="P14" s="516"/>
      <c r="Q14" s="453">
        <f>IFERROR(IF(COUNTA(P14)=COUNTA(O14),ROUND(O14*P14,2),0),0)</f>
        <v>0</v>
      </c>
    </row>
    <row r="15" spans="1:19" s="196" customFormat="1">
      <c r="A15" s="203" t="s">
        <v>562</v>
      </c>
      <c r="B15" s="192" t="s">
        <v>24</v>
      </c>
      <c r="C15" s="193"/>
      <c r="D15" s="193"/>
      <c r="E15" s="32"/>
      <c r="F15" s="204">
        <f>SUM(F10:F14)</f>
        <v>3870.81</v>
      </c>
      <c r="G15" s="205"/>
      <c r="H15" s="205"/>
      <c r="I15" s="205"/>
      <c r="J15" s="205"/>
      <c r="K15" s="205"/>
      <c r="L15" s="205"/>
      <c r="M15" s="205"/>
      <c r="N15" s="205"/>
      <c r="O15" s="205"/>
      <c r="P15" s="206"/>
      <c r="Q15" s="517">
        <f>SUM(Q10:Q14)</f>
        <v>0</v>
      </c>
    </row>
    <row r="16" spans="1:19" s="196" customFormat="1">
      <c r="A16" s="518" t="s">
        <v>378</v>
      </c>
      <c r="B16" s="207" t="s">
        <v>379</v>
      </c>
      <c r="C16" s="208"/>
      <c r="D16" s="209"/>
      <c r="E16" s="210"/>
      <c r="F16" s="519">
        <f>SUM(F15)</f>
        <v>3870.81</v>
      </c>
      <c r="G16" s="210"/>
      <c r="H16" s="210"/>
      <c r="I16" s="210"/>
      <c r="J16" s="210"/>
      <c r="K16" s="210"/>
      <c r="L16" s="210"/>
      <c r="M16" s="520" cm="1">
        <f t="array" ref="M16">IFERROR(SUMPRODUCT(F9:F15*L9:L15*SVS_GLR_2)/SUMPRODUCT((N9:N15)),0)</f>
        <v>0</v>
      </c>
      <c r="N16" s="210"/>
      <c r="O16" s="210"/>
      <c r="P16" s="210"/>
      <c r="Q16" s="519">
        <f>SUM(Q15)</f>
        <v>0</v>
      </c>
    </row>
    <row r="17" spans="1:19" s="160" customFormat="1" ht="13.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s="160" customFormat="1" ht="13.8">
      <c r="A18" s="4" t="s">
        <v>380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s="160" customFormat="1" ht="13.8">
      <c r="A19" s="3" t="s">
        <v>563</v>
      </c>
      <c r="B19" s="169"/>
      <c r="C19" s="7"/>
      <c r="D19" s="7"/>
      <c r="E19" s="3"/>
      <c r="F19" s="3"/>
      <c r="G19" s="6"/>
      <c r="H19" s="5"/>
      <c r="I19" s="5"/>
      <c r="J19" s="5"/>
      <c r="K19" s="4"/>
      <c r="L19" s="4"/>
      <c r="M19" s="5"/>
      <c r="N19" s="5"/>
      <c r="O19" s="5"/>
      <c r="P19" s="5"/>
      <c r="Q19" s="3"/>
      <c r="R19" s="4"/>
      <c r="S19" s="4"/>
    </row>
    <row r="20" spans="1:19" s="169" customFormat="1" ht="12.75" customHeight="1">
      <c r="A20" s="3" t="s">
        <v>564</v>
      </c>
      <c r="C20" s="7"/>
      <c r="D20" s="7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9" s="169" customFormat="1">
      <c r="A21" s="211"/>
      <c r="B21" s="211"/>
      <c r="C21" s="212"/>
      <c r="D21" s="212"/>
      <c r="E21" s="7"/>
      <c r="F21" s="3"/>
      <c r="G21" s="2"/>
      <c r="H21" s="3"/>
      <c r="I21" s="3"/>
      <c r="J21" s="3"/>
      <c r="K21" s="2"/>
    </row>
    <row r="22" spans="1:19" s="213" customFormat="1">
      <c r="A22" s="3" t="s">
        <v>565</v>
      </c>
      <c r="B22" s="3"/>
      <c r="C22" s="7"/>
      <c r="D22" s="7"/>
      <c r="E22" s="7"/>
      <c r="F22" s="3"/>
      <c r="G22" s="2"/>
      <c r="H22" s="3"/>
      <c r="I22" s="3"/>
      <c r="J22" s="3"/>
      <c r="K22" s="2"/>
      <c r="L22" s="169"/>
      <c r="M22" s="169"/>
      <c r="N22" s="169"/>
      <c r="O22" s="169"/>
      <c r="P22" s="169"/>
      <c r="Q22" s="169"/>
    </row>
    <row r="23" spans="1:19">
      <c r="A23" s="3"/>
      <c r="E23" s="214"/>
      <c r="F23" s="212"/>
      <c r="G23" s="215"/>
      <c r="H23" s="214"/>
      <c r="I23" s="214"/>
      <c r="J23" s="214"/>
      <c r="K23" s="213"/>
      <c r="L23" s="213"/>
      <c r="M23" s="213"/>
      <c r="N23" s="213"/>
      <c r="O23" s="213"/>
      <c r="P23" s="213"/>
      <c r="Q23" s="213"/>
    </row>
    <row r="24" spans="1:19" ht="7.5" customHeight="1">
      <c r="A24" s="3" t="s">
        <v>380</v>
      </c>
      <c r="K24" s="2"/>
    </row>
    <row r="25" spans="1:19">
      <c r="A25" s="3" t="s">
        <v>566</v>
      </c>
      <c r="K25" s="2"/>
    </row>
    <row r="26" spans="1:19">
      <c r="A26" s="3" t="s">
        <v>567</v>
      </c>
    </row>
    <row r="27" spans="1:19">
      <c r="A27" s="3" t="s">
        <v>568</v>
      </c>
      <c r="L27" s="4"/>
    </row>
  </sheetData>
  <sheetProtection algorithmName="SHA-512" hashValue="6+5DnrnXNQJHdMEGViYVtJvbCWbBaEVCVcHdjuBVJakfW2wYA6NJUT7i7w9HMUJvdTG3gL90WWZ2tPNFRpCRrQ==" saltValue="hnpL+urY//Fx5XNAJbOkIg==" spinCount="100000" sheet="1" objects="1" scenarios="1"/>
  <autoFilter ref="A8:Q8" xr:uid="{F26D6013-25AD-415B-A75E-62C5C85F1DF1}"/>
  <mergeCells count="3">
    <mergeCell ref="C14:E14"/>
    <mergeCell ref="D4:L5"/>
    <mergeCell ref="A6:B7"/>
  </mergeCells>
  <phoneticPr fontId="6" type="noConversion"/>
  <conditionalFormatting sqref="A6">
    <cfRule type="expression" dxfId="6" priority="7">
      <formula>A6&lt;&gt;""</formula>
    </cfRule>
  </conditionalFormatting>
  <conditionalFormatting sqref="D4">
    <cfRule type="expression" dxfId="5" priority="2">
      <formula>$D$4&lt;&gt;""</formula>
    </cfRule>
    <cfRule type="expression" dxfId="4" priority="3">
      <formula>$G$3&lt;&gt;""</formula>
    </cfRule>
  </conditionalFormatting>
  <conditionalFormatting sqref="K1:Q1">
    <cfRule type="expression" dxfId="3" priority="4">
      <formula>$K$1&lt;&gt;""</formula>
    </cfRule>
    <cfRule type="expression" dxfId="2" priority="5">
      <formula>$G$1&lt;&gt;""</formula>
    </cfRule>
    <cfRule type="expression" dxfId="1" priority="6">
      <formula>#REF!&lt;&gt;""</formula>
    </cfRule>
  </conditionalFormatting>
  <conditionalFormatting sqref="M1:Q1">
    <cfRule type="expression" dxfId="0" priority="1">
      <formula>$M$1&lt;&gt;""</formula>
    </cfRule>
  </conditionalFormatting>
  <pageMargins left="0.7" right="0.7" top="0.78740157499999996" bottom="0.78740157499999996" header="0.3" footer="0.3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184431429C0540AC96A6D1F860B198" ma:contentTypeVersion="3" ma:contentTypeDescription="Ein neues Dokument erstellen." ma:contentTypeScope="" ma:versionID="caafd37ef004e10083852da9260d650e">
  <xsd:schema xmlns:xsd="http://www.w3.org/2001/XMLSchema" xmlns:xs="http://www.w3.org/2001/XMLSchema" xmlns:p="http://schemas.microsoft.com/office/2006/metadata/properties" xmlns:ns2="ef3d5a8a-651c-4e06-8518-3eebcddfdb03" targetNamespace="http://schemas.microsoft.com/office/2006/metadata/properties" ma:root="true" ma:fieldsID="095951c8b6168398c13220ffc8282f7d" ns2:_="">
    <xsd:import namespace="ef3d5a8a-651c-4e06-8518-3eebcddfdb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3d5a8a-651c-4e06-8518-3eebcddfd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D08BEB-6751-4D59-BD2A-C8715CE8DC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DA8204-AF5D-401B-AA8E-C870D8192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3d5a8a-651c-4e06-8518-3eebcddfdb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0989C9-653B-420B-BECB-7F879DF6070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3</vt:i4>
      </vt:variant>
    </vt:vector>
  </HeadingPairs>
  <TitlesOfParts>
    <vt:vector size="10" baseType="lpstr">
      <vt:lpstr>Zusammenfassung</vt:lpstr>
      <vt:lpstr>Los 1.1 UR</vt:lpstr>
      <vt:lpstr>Los 1.2 SD</vt:lpstr>
      <vt:lpstr>Los 1.3 GV</vt:lpstr>
      <vt:lpstr>Los 1.4 SR</vt:lpstr>
      <vt:lpstr>Los 1.5 SF</vt:lpstr>
      <vt:lpstr>Los 2.1 GlR</vt:lpstr>
      <vt:lpstr>DATUM</vt:lpstr>
      <vt:lpstr>'Los 2.1 GlR'!SVS_GLR_2</vt:lpstr>
      <vt:lpstr>'Los 1.1 UR'!SVS_UR_1_1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Girschikofsky, Michelle GIZ</cp:lastModifiedBy>
  <cp:revision/>
  <cp:lastPrinted>2026-08-18T09:42:33Z</cp:lastPrinted>
  <dcterms:created xsi:type="dcterms:W3CDTF">1999-03-16T10:04:37Z</dcterms:created>
  <dcterms:modified xsi:type="dcterms:W3CDTF">2026-08-18T09:42:42Z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0x01010033184431429C0540AC96A6D1F860B198</vt:lpwstr>
  </property>
</Properties>
</file>